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05" yWindow="-135" windowWidth="8985" windowHeight="12960" tabRatio="601"/>
  </bookViews>
  <sheets>
    <sheet name="Лист1" sheetId="3" r:id="rId1"/>
    <sheet name="Лист2" sheetId="4" r:id="rId2"/>
    <sheet name="Лист3" sheetId="9" state="hidden" r:id="rId3"/>
    <sheet name="для бюдж." sheetId="6" state="hidden" r:id="rId4"/>
    <sheet name="черн" sheetId="5" state="hidden" r:id="rId5"/>
    <sheet name="Лист4" sheetId="10" r:id="rId6"/>
  </sheets>
  <definedNames>
    <definedName name="_xlnm._FilterDatabase" localSheetId="1" hidden="1">Лист2!$A$1:$J$1</definedName>
    <definedName name="_xlnm.Print_Area" localSheetId="0">Лист1!$A$1:$H$117</definedName>
    <definedName name="_xlnm.Print_Area" localSheetId="1">Лист2!$A:$F</definedName>
  </definedNames>
  <calcPr calcId="125725" fullCalcOnLoad="1"/>
</workbook>
</file>

<file path=xl/calcChain.xml><?xml version="1.0" encoding="utf-8"?>
<calcChain xmlns="http://schemas.openxmlformats.org/spreadsheetml/2006/main">
  <c r="E2" i="10"/>
  <c r="D2"/>
  <c r="F22"/>
  <c r="F21"/>
  <c r="F20"/>
  <c r="F19"/>
  <c r="F18"/>
  <c r="F17"/>
  <c r="F14"/>
  <c r="F16"/>
  <c r="F15"/>
  <c r="E14"/>
  <c r="D14"/>
  <c r="F12"/>
  <c r="F11"/>
  <c r="F10"/>
  <c r="E10"/>
  <c r="D10"/>
  <c r="F8"/>
  <c r="F7"/>
  <c r="E7"/>
  <c r="D7"/>
  <c r="F4"/>
  <c r="F3"/>
  <c r="E3"/>
  <c r="D3"/>
  <c r="K24" i="3"/>
  <c r="J24"/>
  <c r="E216" i="4"/>
  <c r="E229"/>
  <c r="D218"/>
  <c r="D217"/>
  <c r="E230"/>
  <c r="D230"/>
  <c r="E218"/>
  <c r="E217"/>
  <c r="D206"/>
  <c r="D201"/>
  <c r="D196"/>
  <c r="D193"/>
  <c r="D187"/>
  <c r="F187"/>
  <c r="D184"/>
  <c r="D181"/>
  <c r="D175"/>
  <c r="D172"/>
  <c r="D169"/>
  <c r="D165"/>
  <c r="D162"/>
  <c r="D158"/>
  <c r="F158"/>
  <c r="D155"/>
  <c r="D152"/>
  <c r="D147"/>
  <c r="D142"/>
  <c r="F142"/>
  <c r="D139"/>
  <c r="D136"/>
  <c r="D133"/>
  <c r="D130"/>
  <c r="D127"/>
  <c r="D123"/>
  <c r="E115"/>
  <c r="D115"/>
  <c r="D112"/>
  <c r="D109"/>
  <c r="D103"/>
  <c r="D100"/>
  <c r="D97"/>
  <c r="D94"/>
  <c r="E84"/>
  <c r="D84"/>
  <c r="D80"/>
  <c r="D73"/>
  <c r="D70"/>
  <c r="D63"/>
  <c r="D58"/>
  <c r="D211"/>
  <c r="D216"/>
  <c r="D219"/>
  <c r="E206"/>
  <c r="G104"/>
  <c r="F104"/>
  <c r="F103"/>
  <c r="G103"/>
  <c r="E103"/>
  <c r="E100"/>
  <c r="J32" i="3"/>
  <c r="J31"/>
  <c r="J29"/>
  <c r="J27"/>
  <c r="J28"/>
  <c r="J26"/>
  <c r="J25"/>
  <c r="D75"/>
  <c r="D73"/>
  <c r="D19"/>
  <c r="E102"/>
  <c r="E101"/>
  <c r="F150" i="4"/>
  <c r="E240"/>
  <c r="D240"/>
  <c r="E236"/>
  <c r="E241"/>
  <c r="D236"/>
  <c r="E147"/>
  <c r="E142"/>
  <c r="E225"/>
  <c r="D225"/>
  <c r="E58"/>
  <c r="F58"/>
  <c r="F59"/>
  <c r="D242"/>
  <c r="E234"/>
  <c r="D234"/>
  <c r="D11"/>
  <c r="E73"/>
  <c r="F74"/>
  <c r="F73"/>
  <c r="D220"/>
  <c r="E210"/>
  <c r="F212"/>
  <c r="G212"/>
  <c r="G210"/>
  <c r="F208"/>
  <c r="F207"/>
  <c r="F206"/>
  <c r="D14"/>
  <c r="D17"/>
  <c r="D21"/>
  <c r="D24"/>
  <c r="D27"/>
  <c r="E27"/>
  <c r="D30"/>
  <c r="D33"/>
  <c r="D38"/>
  <c r="D41"/>
  <c r="D45"/>
  <c r="D49"/>
  <c r="E49"/>
  <c r="D52"/>
  <c r="D55"/>
  <c r="D67"/>
  <c r="F67"/>
  <c r="D77"/>
  <c r="E94"/>
  <c r="E97"/>
  <c r="D106"/>
  <c r="E109"/>
  <c r="E127"/>
  <c r="E133"/>
  <c r="E155"/>
  <c r="F155"/>
  <c r="E158"/>
  <c r="D190"/>
  <c r="D221"/>
  <c r="D226"/>
  <c r="D222"/>
  <c r="D224"/>
  <c r="D223"/>
  <c r="D227"/>
  <c r="D229"/>
  <c r="D228"/>
  <c r="D231"/>
  <c r="D232"/>
  <c r="D233"/>
  <c r="D235"/>
  <c r="D239"/>
  <c r="D243"/>
  <c r="G194"/>
  <c r="F194"/>
  <c r="G193"/>
  <c r="E193"/>
  <c r="F193"/>
  <c r="F148"/>
  <c r="E45"/>
  <c r="G47"/>
  <c r="F47"/>
  <c r="F89"/>
  <c r="F120"/>
  <c r="F178"/>
  <c r="F204"/>
  <c r="F15"/>
  <c r="F19"/>
  <c r="F90"/>
  <c r="F121"/>
  <c r="F240"/>
  <c r="F145"/>
  <c r="E220"/>
  <c r="E221"/>
  <c r="E224"/>
  <c r="E226"/>
  <c r="E222"/>
  <c r="E223"/>
  <c r="E235"/>
  <c r="E232"/>
  <c r="E233"/>
  <c r="E228"/>
  <c r="E227"/>
  <c r="E231"/>
  <c r="F221"/>
  <c r="E239"/>
  <c r="F239"/>
  <c r="E242"/>
  <c r="E243"/>
  <c r="F242"/>
  <c r="F243"/>
  <c r="G188"/>
  <c r="F188"/>
  <c r="G187"/>
  <c r="E187"/>
  <c r="E201"/>
  <c r="E196"/>
  <c r="E17"/>
  <c r="F199"/>
  <c r="F197"/>
  <c r="F223"/>
  <c r="G204"/>
  <c r="G19"/>
  <c r="E41"/>
  <c r="G185"/>
  <c r="F185"/>
  <c r="G184"/>
  <c r="E184"/>
  <c r="E175"/>
  <c r="E80"/>
  <c r="G206"/>
  <c r="G176"/>
  <c r="F176"/>
  <c r="G82"/>
  <c r="F82"/>
  <c r="G43"/>
  <c r="F43"/>
  <c r="E123"/>
  <c r="E106"/>
  <c r="G151"/>
  <c r="F125"/>
  <c r="F124"/>
  <c r="G108"/>
  <c r="G107"/>
  <c r="F107"/>
  <c r="F106"/>
  <c r="G106"/>
  <c r="G101"/>
  <c r="G100"/>
  <c r="F110"/>
  <c r="G92"/>
  <c r="F92"/>
  <c r="G203"/>
  <c r="F203"/>
  <c r="G202"/>
  <c r="F202"/>
  <c r="F201"/>
  <c r="G179"/>
  <c r="F179"/>
  <c r="G178"/>
  <c r="G177"/>
  <c r="F177"/>
  <c r="G150"/>
  <c r="G121"/>
  <c r="G120"/>
  <c r="G91"/>
  <c r="F91"/>
  <c r="F46"/>
  <c r="F45"/>
  <c r="E33"/>
  <c r="G36"/>
  <c r="F36"/>
  <c r="G37"/>
  <c r="E172"/>
  <c r="E112"/>
  <c r="F112"/>
  <c r="E169"/>
  <c r="E30"/>
  <c r="E24"/>
  <c r="E21"/>
  <c r="E14"/>
  <c r="E10"/>
  <c r="E52"/>
  <c r="E55"/>
  <c r="E63"/>
  <c r="F63"/>
  <c r="E70"/>
  <c r="E136"/>
  <c r="F136"/>
  <c r="E152"/>
  <c r="F152"/>
  <c r="G164"/>
  <c r="E162"/>
  <c r="E181"/>
  <c r="E190"/>
  <c r="G173"/>
  <c r="F173"/>
  <c r="F172"/>
  <c r="G170"/>
  <c r="F170"/>
  <c r="F169"/>
  <c r="G46"/>
  <c r="G45"/>
  <c r="F198"/>
  <c r="F196"/>
  <c r="G191"/>
  <c r="F191"/>
  <c r="G190"/>
  <c r="F182"/>
  <c r="F230"/>
  <c r="F231"/>
  <c r="F166"/>
  <c r="F167"/>
  <c r="E165"/>
  <c r="F165"/>
  <c r="G167"/>
  <c r="F163"/>
  <c r="F159"/>
  <c r="F85"/>
  <c r="F84"/>
  <c r="F116"/>
  <c r="F160"/>
  <c r="F156"/>
  <c r="F227"/>
  <c r="F229"/>
  <c r="F153"/>
  <c r="F228"/>
  <c r="F143"/>
  <c r="F140"/>
  <c r="E139"/>
  <c r="F137"/>
  <c r="F134"/>
  <c r="G136"/>
  <c r="F131"/>
  <c r="E130"/>
  <c r="F128"/>
  <c r="G132"/>
  <c r="G131"/>
  <c r="G130"/>
  <c r="F117"/>
  <c r="F118"/>
  <c r="F115"/>
  <c r="F119"/>
  <c r="G118"/>
  <c r="F113"/>
  <c r="F81"/>
  <c r="F80"/>
  <c r="F98"/>
  <c r="F95"/>
  <c r="F86"/>
  <c r="F87"/>
  <c r="F88"/>
  <c r="F78"/>
  <c r="F71"/>
  <c r="F68"/>
  <c r="F65"/>
  <c r="F64"/>
  <c r="F232"/>
  <c r="F233"/>
  <c r="F61"/>
  <c r="F60"/>
  <c r="F56"/>
  <c r="F53"/>
  <c r="G56"/>
  <c r="F50"/>
  <c r="F22"/>
  <c r="F28"/>
  <c r="F42"/>
  <c r="F217"/>
  <c r="F39"/>
  <c r="F35"/>
  <c r="F33"/>
  <c r="F34"/>
  <c r="F31"/>
  <c r="F30"/>
  <c r="F25"/>
  <c r="F218"/>
  <c r="F18"/>
  <c r="F17"/>
  <c r="F12"/>
  <c r="G97"/>
  <c r="E77"/>
  <c r="G75"/>
  <c r="E67"/>
  <c r="F52"/>
  <c r="G52"/>
  <c r="E38"/>
  <c r="F38"/>
  <c r="G24"/>
  <c r="G12"/>
  <c r="G11"/>
  <c r="G10"/>
  <c r="G15"/>
  <c r="G14"/>
  <c r="G230"/>
  <c r="G238"/>
  <c r="G245"/>
  <c r="G249"/>
  <c r="G156"/>
  <c r="G153"/>
  <c r="G220"/>
  <c r="G49"/>
  <c r="G145"/>
  <c r="G147"/>
  <c r="G148"/>
  <c r="G129"/>
  <c r="G128"/>
  <c r="G54"/>
  <c r="G221"/>
  <c r="G182"/>
  <c r="G181"/>
  <c r="G38"/>
  <c r="G66"/>
  <c r="G77"/>
  <c r="G89"/>
  <c r="G236"/>
  <c r="G139"/>
  <c r="G140"/>
  <c r="G141"/>
  <c r="G146"/>
  <c r="E19" i="5"/>
  <c r="I19"/>
  <c r="E57"/>
  <c r="H57"/>
  <c r="I67"/>
  <c r="H67"/>
  <c r="I65"/>
  <c r="H65"/>
  <c r="I64"/>
  <c r="H64"/>
  <c r="I63"/>
  <c r="H63"/>
  <c r="I62"/>
  <c r="H62"/>
  <c r="I61"/>
  <c r="H61"/>
  <c r="I60"/>
  <c r="H60"/>
  <c r="I59"/>
  <c r="H59"/>
  <c r="I58"/>
  <c r="H58"/>
  <c r="D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F20"/>
  <c r="D19"/>
  <c r="D17"/>
  <c r="G41" i="4"/>
  <c r="G39"/>
  <c r="G246"/>
  <c r="G57"/>
  <c r="G60"/>
  <c r="G78"/>
  <c r="G20"/>
  <c r="G162"/>
  <c r="G166"/>
  <c r="G154"/>
  <c r="G17"/>
  <c r="G248"/>
  <c r="G235"/>
  <c r="G21"/>
  <c r="G114"/>
  <c r="G160"/>
  <c r="G231"/>
  <c r="G163"/>
  <c r="G98"/>
  <c r="G116"/>
  <c r="G217"/>
  <c r="G81"/>
  <c r="G90"/>
  <c r="G143"/>
  <c r="G93"/>
  <c r="G71"/>
  <c r="G87"/>
  <c r="G65"/>
  <c r="G64"/>
  <c r="G111"/>
  <c r="G94"/>
  <c r="G134"/>
  <c r="G33"/>
  <c r="G99"/>
  <c r="G30"/>
  <c r="G88"/>
  <c r="G28"/>
  <c r="G26"/>
  <c r="G226"/>
  <c r="G117"/>
  <c r="G85"/>
  <c r="G53"/>
  <c r="G62"/>
  <c r="G247"/>
  <c r="G55"/>
  <c r="G95"/>
  <c r="G27"/>
  <c r="G250"/>
  <c r="G251"/>
  <c r="G227"/>
  <c r="G69"/>
  <c r="G218"/>
  <c r="G18"/>
  <c r="G133"/>
  <c r="G126"/>
  <c r="G232"/>
  <c r="G83"/>
  <c r="G22"/>
  <c r="G58"/>
  <c r="G40"/>
  <c r="G42"/>
  <c r="G79"/>
  <c r="G233"/>
  <c r="G239"/>
  <c r="G127"/>
  <c r="G225"/>
  <c r="G228"/>
  <c r="G234"/>
  <c r="G244"/>
  <c r="G229"/>
  <c r="G68"/>
  <c r="I57" i="5"/>
  <c r="H19"/>
  <c r="F97" i="4"/>
  <c r="F94"/>
  <c r="F236"/>
  <c r="F241"/>
  <c r="F190"/>
  <c r="F162"/>
  <c r="F139"/>
  <c r="F130"/>
  <c r="F175"/>
  <c r="F181"/>
  <c r="F109"/>
  <c r="F55"/>
  <c r="F184"/>
  <c r="F224"/>
  <c r="F41"/>
  <c r="F220"/>
  <c r="F70"/>
  <c r="G115"/>
  <c r="F123"/>
  <c r="F147"/>
  <c r="F133"/>
  <c r="F127"/>
  <c r="F77"/>
  <c r="F49"/>
  <c r="F27"/>
  <c r="E219"/>
  <c r="D241"/>
  <c r="F101"/>
  <c r="F100"/>
  <c r="G240"/>
  <c r="F14"/>
  <c r="D10"/>
  <c r="E84" i="5"/>
  <c r="E81" s="1"/>
  <c r="E79" s="1"/>
  <c r="E103" i="3"/>
  <c r="E104" s="1"/>
  <c r="E214" i="4"/>
  <c r="D214"/>
  <c r="F234"/>
  <c r="F235"/>
  <c r="F222"/>
  <c r="F226"/>
  <c r="F225"/>
  <c r="E17" i="5"/>
  <c r="F24" i="4"/>
  <c r="F11"/>
  <c r="F10"/>
  <c r="F21"/>
  <c r="D210"/>
  <c r="F211"/>
  <c r="F210"/>
  <c r="H17" i="5"/>
  <c r="E83"/>
  <c r="I17"/>
  <c r="F216" i="4"/>
  <c r="F219"/>
  <c r="F214"/>
  <c r="E98" i="3" l="1"/>
  <c r="E96" s="1"/>
  <c r="E245" i="4" s="1"/>
</calcChain>
</file>

<file path=xl/sharedStrings.xml><?xml version="1.0" encoding="utf-8"?>
<sst xmlns="http://schemas.openxmlformats.org/spreadsheetml/2006/main" count="935" uniqueCount="509">
  <si>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</si>
  <si>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</si>
  <si>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</si>
  <si>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</si>
  <si>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</si>
  <si>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</si>
  <si>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</si>
  <si>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</si>
  <si>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</si>
  <si>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</si>
  <si>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</si>
  <si>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</si>
  <si>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</si>
  <si>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</si>
  <si>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</si>
  <si>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</si>
  <si>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</si>
  <si>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</si>
  <si>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</si>
  <si>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</si>
  <si>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</si>
  <si>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</si>
  <si>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</si>
  <si>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</si>
  <si>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</si>
  <si>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</si>
  <si>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</si>
  <si>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</si>
  <si>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</si>
  <si>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</si>
  <si>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</si>
  <si>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</si>
  <si>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</si>
  <si>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</si>
  <si>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</si>
  <si>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</si>
  <si>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</si>
  <si>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</si>
  <si>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</si>
  <si>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</si>
  <si>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</si>
  <si>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</si>
  <si>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</si>
  <si>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</si>
  <si>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</si>
  <si>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</si>
  <si>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</si>
  <si>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</si>
  <si>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</si>
  <si>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</si>
  <si>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</si>
  <si>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</si>
  <si>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</si>
  <si>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</si>
  <si>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</si>
  <si>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</si>
  <si>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</si>
  <si>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</si>
  <si>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</si>
  <si>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</si>
  <si>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</si>
  <si>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</si>
  <si>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</si>
  <si>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</si>
  <si>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</si>
  <si>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</si>
  <si>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</si>
  <si>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</si>
  <si>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</si>
  <si>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</si>
  <si>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</si>
  <si>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</si>
  <si>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</si>
  <si>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</si>
  <si>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</si>
  <si>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Код расхода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</si>
  <si>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</si>
  <si>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</si>
  <si>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</si>
  <si>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</si>
  <si>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</si>
  <si>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</si>
  <si>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</si>
  <si>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</si>
  <si>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</si>
  <si>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</si>
  <si>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</si>
  <si>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</si>
  <si>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</si>
  <si>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</si>
  <si>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</si>
  <si>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</si>
  <si>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</si>
  <si>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</si>
  <si>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</si>
  <si>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</si>
  <si>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</si>
  <si>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</si>
  <si>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</si>
  <si>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</si>
  <si>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</si>
  <si>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</si>
  <si>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</si>
  <si>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</si>
  <si>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</si>
  <si>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</si>
  <si>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</si>
  <si>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</si>
  <si>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</si>
  <si>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</si>
  <si>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</si>
  <si>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</si>
  <si>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</si>
  <si>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</si>
  <si>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</si>
  <si>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</si>
  <si>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</si>
  <si>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</si>
  <si>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</si>
  <si>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</si>
  <si>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</si>
  <si>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</si>
  <si>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</si>
  <si>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</si>
  <si>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</si>
  <si>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</si>
  <si>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</si>
  <si>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</si>
  <si>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материалов</t>
  </si>
  <si>
    <t>Земельный налог ст.394 п.1 подп.1</t>
  </si>
  <si>
    <t>Земельный налог ст.394 п.1 подп.2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</si>
  <si>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</si>
  <si>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</si>
  <si>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</si>
  <si>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</si>
  <si>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</si>
  <si>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</si>
  <si>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</si>
  <si>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</si>
  <si>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</si>
  <si>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</si>
  <si>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</si>
  <si>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</si>
  <si>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</si>
  <si>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</si>
  <si>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</si>
  <si>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</si>
  <si>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</si>
  <si>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</si>
  <si>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</si>
  <si>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</si>
  <si>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</si>
  <si>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</si>
  <si>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</si>
  <si>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</si>
  <si>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</si>
  <si>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</si>
  <si>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</si>
  <si>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</si>
  <si>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</si>
  <si>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</si>
  <si>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</si>
  <si>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</si>
  <si>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</si>
  <si>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</si>
  <si>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</si>
  <si>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</si>
  <si>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</si>
  <si>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</si>
  <si>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</si>
  <si>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</si>
  <si>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</si>
  <si>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</si>
  <si>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</si>
  <si>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</si>
  <si>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</si>
  <si>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</si>
  <si>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</si>
  <si>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</si>
  <si>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</si>
  <si>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</si>
  <si>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</si>
  <si>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</si>
  <si>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</si>
  <si>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</si>
  <si>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</si>
  <si>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</si>
  <si>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</si>
  <si>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</si>
  <si>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/>
        <sz val="8"/>
        <rFont val="Arial Cyr"/>
        <charset val="204"/>
      </rPr>
      <t>Е.В. Бельская____</t>
    </r>
    <r>
      <rPr>
        <sz val="8"/>
        <rFont val="Arial Cyr"/>
        <family val="2"/>
        <charset val="204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</si>
  <si>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</si>
  <si>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</si>
  <si>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</si>
  <si>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</si>
  <si>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</si>
  <si>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</si>
  <si>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</si>
  <si>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</si>
  <si>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</si>
  <si>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</si>
  <si>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</si>
  <si>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</si>
  <si>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</si>
  <si>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</si>
  <si>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</si>
  <si>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</si>
  <si>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</si>
  <si>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</si>
  <si>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</si>
  <si>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</si>
  <si>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</si>
  <si>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</si>
  <si>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</si>
  <si>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</si>
  <si>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</si>
  <si>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</si>
  <si>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</si>
  <si>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</si>
  <si>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  <charset val="204"/>
      </rPr>
      <t xml:space="preserve"> </t>
    </r>
    <r>
      <rPr>
        <u/>
        <sz val="8"/>
        <rFont val="Arial Cyr"/>
        <charset val="204"/>
      </rPr>
      <t>_сентября</t>
    </r>
    <r>
      <rPr>
        <sz val="8"/>
        <rFont val="Arial Cyr"/>
        <family val="2"/>
        <charset val="204"/>
      </rPr>
      <t xml:space="preserve">__ </t>
    </r>
    <r>
      <rPr>
        <u/>
        <sz val="8"/>
        <rFont val="Arial Cyr"/>
        <charset val="204"/>
      </rPr>
      <t xml:space="preserve"> 2012 г</t>
    </r>
    <r>
      <rPr>
        <sz val="8"/>
        <rFont val="Arial Cyr"/>
        <family val="2"/>
        <charset val="204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</si>
  <si>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</si>
  <si>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</si>
  <si>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</si>
  <si>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</si>
  <si>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</si>
  <si>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</si>
  <si>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</si>
  <si>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</si>
  <si>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</si>
  <si>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</si>
  <si>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</si>
  <si>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t>Утверждена
приказом Минфина России от 28.12.2010 N 191н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</si>
  <si>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</si>
  <si>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</si>
  <si>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</si>
  <si>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</si>
  <si>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</si>
  <si>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</si>
  <si>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</si>
  <si>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</si>
  <si>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</si>
  <si>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</si>
  <si>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</si>
  <si>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</si>
  <si>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</si>
  <si>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</si>
  <si>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</si>
  <si>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250</t>
  </si>
  <si>
    <t>260</t>
  </si>
  <si>
    <t>290</t>
  </si>
  <si>
    <t>656 2 02 02991 10 0000 151</t>
  </si>
  <si>
    <t>182 1 11 05013 10 0000 120</t>
  </si>
  <si>
    <t>040 1 11 05010 10 0000 120</t>
  </si>
  <si>
    <t>Прочие поступления от использ.имущ.</t>
  </si>
  <si>
    <t>656 1 08 04020 01 0000 110</t>
  </si>
  <si>
    <t>182 1 06 06000 00 0000 110</t>
  </si>
  <si>
    <t>182 1 06 01030 10 0000 110</t>
  </si>
  <si>
    <t xml:space="preserve">                                                  (подпись)                               (расшифровка подписи)</t>
  </si>
  <si>
    <t>ВСЕГО ПО ПОСЕЛЕНИЮ</t>
  </si>
  <si>
    <t>ИТОГО по 240 коду</t>
  </si>
  <si>
    <t>ИТОГО по 250 коду (межбюджетные трансферты)</t>
  </si>
  <si>
    <t>ИТОГО по 260 коду (Допл. к пенсии муниц.служ.)</t>
  </si>
  <si>
    <t>ИТОГО по 250 коду (Прочие расходы)</t>
  </si>
  <si>
    <t>ИТОГО по 300 коду(Увеличение стои-сти нефин.актив.)</t>
  </si>
  <si>
    <t>ИТОГО по 800 коду</t>
  </si>
  <si>
    <t>182 1 01 02010 01 3000 110</t>
  </si>
  <si>
    <t>182 1 06 06013 10 3000 110</t>
  </si>
  <si>
    <t>Коммунальные услуи</t>
  </si>
  <si>
    <t>182 1 05 00000 00 0000 110</t>
  </si>
  <si>
    <t>656 1 14 06000 00 0000 430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</si>
  <si>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</t>
  </si>
  <si>
    <r>
      <t>656.41.001.2</t>
    </r>
    <r>
      <rPr>
        <b/>
        <i/>
        <sz val="7"/>
        <rFont val="Arial"/>
        <family val="2"/>
        <charset val="204"/>
      </rPr>
      <t xml:space="preserve"> разд.0314 Создание условий для деятельностинародных дружин в рамеках МП "Профилактика правонарушений в сфере общественного порядкав сп Зайцева Речка на 2014-2016годы"</t>
    </r>
  </si>
  <si>
    <r>
      <t>656.50.001.1</t>
    </r>
    <r>
      <rPr>
        <b/>
        <sz val="7"/>
        <rFont val="Arial"/>
        <family val="2"/>
        <charset val="204"/>
      </rPr>
      <t xml:space="preserve"> разд. 0102 ФОТ,взносы по об соц стр по сод-ю главы муниц. об-я в рамках ВЦП"Обесп-е реал-ии отд-х полн-й адм спЗайц Р на 2016-2018гг. Функционирование законодательных органов(представительныхорганов) государс.власти и местного самоуправления</t>
    </r>
  </si>
  <si>
    <r>
      <t xml:space="preserve">656.50.001.1 </t>
    </r>
    <r>
      <rPr>
        <b/>
        <i/>
        <sz val="7"/>
        <rFont val="Arial"/>
        <family val="2"/>
        <charset val="204"/>
      </rPr>
      <t>разд. 0102.ФОТ,взносы по об соц стр по сод-ю главы муниц. об-я в рамках ВЦП"Обесп-е реал-ии отд-х полн-й адм спЗайц Р на 2016-2018гг. Функционирование законодательных органов(представительныхорганов) государс.власти и местного самоуправления</t>
    </r>
  </si>
  <si>
    <r>
      <t>656.50.003.2</t>
    </r>
    <r>
      <rPr>
        <b/>
        <i/>
        <sz val="7"/>
        <rFont val="Arial"/>
        <family val="2"/>
        <charset val="204"/>
      </rPr>
      <t xml:space="preserve"> разд.0104 Прочие мер-я орг-в  мест самоупр в рамк ВЦП "Об-е реал отд-х полном-й адм спЗайц речка на 2016-2018ггПрочая закупка товаров,работ и слуг для обесп гос (мун) нужд)Прочие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</si>
  <si>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656.50.003.3</t>
    </r>
    <r>
      <rPr>
        <b/>
        <i/>
        <sz val="7"/>
        <rFont val="Arial"/>
        <family val="2"/>
        <charset val="204"/>
      </rPr>
      <t xml:space="preserve"> разд.0104 Уплата проч налогов,сборов и иных платежей орг мест самоупр в рамках ВЦП "Об-е реал-ии отд-х полн-й адм спЗайц Речка на 2016-2018гг</t>
    </r>
  </si>
  <si>
    <r>
      <t>656.50.004.1</t>
    </r>
    <r>
      <rPr>
        <b/>
        <i/>
        <sz val="7"/>
        <rFont val="Arial"/>
        <family val="2"/>
        <charset val="204"/>
      </rPr>
      <t xml:space="preserve"> разд.0113 Льготный проезд,ком расх органов мест самоупр-я в рамках ВЦП "Об-е реал-и отд-х полн-й адм спЗайц Речка на 2016-2018гг</t>
    </r>
  </si>
  <si>
    <r>
      <t>656.50.005.1</t>
    </r>
    <r>
      <rPr>
        <b/>
        <i/>
        <sz val="7"/>
        <rFont val="Arial"/>
        <family val="2"/>
        <charset val="204"/>
      </rPr>
      <t xml:space="preserve"> разд.0203 ФОТ. взносы по об соц стр. по субвенциям на осущ-е первич. воин. учета на тер-хюгде отс-т воен ком-ты(фед бюд) в рамках ВЦП"Об-е реал-и отд-х полн-й адм спЗайц речка на 2016-2018гг (ВУС)</t>
    </r>
  </si>
  <si>
    <r>
      <t xml:space="preserve">656.50.005.2 </t>
    </r>
    <r>
      <rPr>
        <b/>
        <i/>
        <sz val="7"/>
        <rFont val="Arial"/>
        <family val="2"/>
        <charset val="204"/>
      </rPr>
      <t>разд.0203 Прочая закупка товаров,работ и услуг по субвенциям на осущ.перв.воинского учетана территор.,где отсутствуют военные комисс.,(фед.бюджет)в рамках ВЦП"Обеспеч.реал.отдельн.полн.админ.с.п.Зайцева речка 2016-2018гг"</t>
    </r>
  </si>
  <si>
    <r>
      <t xml:space="preserve">656.50.006.1 </t>
    </r>
    <r>
      <rPr>
        <b/>
        <i/>
        <sz val="7"/>
        <rFont val="Arial"/>
        <family val="2"/>
        <charset val="204"/>
      </rPr>
      <t>разд.0304 Осущ-е переданных органам гос вл субъектов РФ в соот с п1 ст4 ФЗ "Об актах граж сост" пол-й Рф на гос рег актов граж сост-я за счет ср.окр бюд. в рам ВЦП"Об-е реал-и отд полн-й адм спЗайц Р на 2016-2018гг(загс)</t>
    </r>
  </si>
  <si>
    <r>
      <t>656.50.007.1</t>
    </r>
    <r>
      <rPr>
        <b/>
        <i/>
        <sz val="7"/>
        <rFont val="Arial"/>
        <family val="2"/>
        <charset val="204"/>
      </rPr>
      <t xml:space="preserve"> разд.1001 Расходы на выплату пенсий за выслугу лет в рамках ВЦП"Обеспечение реализации отдельных полномочий администрации сельского поселения Зайцева Речка на 2016-2018гг"</t>
    </r>
  </si>
  <si>
    <r>
      <t>656.51.001.1</t>
    </r>
    <r>
      <rPr>
        <b/>
        <i/>
        <sz val="7"/>
        <rFont val="Arial"/>
        <family val="2"/>
        <charset val="204"/>
      </rPr>
      <t xml:space="preserve"> разд.0111Резерв.фонд поселения в рамках ВЦП "Орг-я бюдж процесса в адм Зайц Реч на 2016г</t>
    </r>
  </si>
  <si>
    <r>
      <t>656.52.007.2</t>
    </r>
    <r>
      <rPr>
        <b/>
        <i/>
        <sz val="7"/>
        <rFont val="Arial"/>
        <family val="2"/>
        <charset val="204"/>
      </rPr>
      <t xml:space="preserve"> разд.0113 МКУ «Содружество»расходы на выплату персоналу государственных (муниципальных) органов   </t>
    </r>
  </si>
  <si>
    <r>
      <t>.656.52.007.4</t>
    </r>
    <r>
      <rPr>
        <b/>
        <i/>
        <sz val="7"/>
        <rFont val="Arial"/>
        <family val="2"/>
        <charset val="204"/>
      </rPr>
      <t xml:space="preserve"> разд.0113 МКУ "Содружество" (закупка товаров, работ,услуг в сфере информационно-коммуникационных технологий)</t>
    </r>
  </si>
  <si>
    <r>
      <t>656.52.007.5</t>
    </r>
    <r>
      <rPr>
        <b/>
        <i/>
        <sz val="7"/>
        <rFont val="Arial"/>
        <family val="2"/>
        <charset val="204"/>
      </rPr>
      <t xml:space="preserve"> разд.0113 МКУ "Содружество" (прочая закупка товаров, работ,услуг для муниципальных нужд)</t>
    </r>
  </si>
  <si>
    <r>
      <t>656.53.001.2</t>
    </r>
    <r>
      <rPr>
        <b/>
        <i/>
        <sz val="7"/>
        <rFont val="Arial"/>
        <family val="2"/>
        <charset val="204"/>
      </rPr>
      <t xml:space="preserve"> разд.0801 МКУ «СДК» п. Зайцева Речка       Иные выплаты персоналу казенных учреждений, за исключением фонда оплаты труда в рамках ведомственной целевой программы «Развитие культуры сельского поселения Зайцева Речка на на 2016-2018гг г»</t>
    </r>
  </si>
  <si>
    <r>
      <t>656.53.001.3</t>
    </r>
    <r>
      <rPr>
        <b/>
        <i/>
        <sz val="7"/>
        <rFont val="Arial"/>
        <family val="2"/>
        <charset val="204"/>
      </rPr>
      <t xml:space="preserve"> разд.0801 МКУ «СДК» п. Зайцева Речка. Закупка товаров, работ, услуг в сфере информационно-коммуникационных технологий в рамках ведомственной целевой программы «Развитие культуры сельского поселения Зайцева Речка на на 2016-2018гг» </t>
    </r>
  </si>
  <si>
    <r>
      <t>656.53.001.4</t>
    </r>
    <r>
      <rPr>
        <b/>
        <i/>
        <sz val="7"/>
        <rFont val="Arial"/>
        <family val="2"/>
        <charset val="204"/>
      </rPr>
      <t xml:space="preserve"> разд.0801 МКУ «СДК» п. Зайцева Речка .Иные закупки товаров, работ и услуг для обеспечения государственных (муниципальных) нужд в рамках ведомственной целевой программы «Развитие культуры сельского поселения Зайцева Речка на на 2016-2018гг»</t>
    </r>
  </si>
  <si>
    <r>
      <t>656.54.001.2</t>
    </r>
    <r>
      <rPr>
        <b/>
        <i/>
        <sz val="7"/>
        <rFont val="Arial"/>
        <family val="2"/>
        <charset val="204"/>
      </rPr>
      <t xml:space="preserve"> разд.1101 МКУ «СДК» п. Зайцева Речка. Иные выплаты персоналу казенных учреждений, за исключением фонда оплаты труда) в рамках ведомственной целевой программы "Организация и обеспечение мероприятий в области физической культуры и спорта </t>
    </r>
  </si>
  <si>
    <r>
      <t>656.55.001.1</t>
    </r>
    <r>
      <rPr>
        <b/>
        <i/>
        <sz val="7"/>
        <rFont val="Arial"/>
        <family val="2"/>
        <charset val="204"/>
      </rPr>
      <t xml:space="preserve"> разд.0309 Реал-я мер. программы в рам.ВЦП"Орг-я и об-е мер-й в сфере гражд.обор.,пожар безоп.зщиты нас и тер-й спЗайцРеч. от чрез сит на 2016-2018гг(проч закупка тов, работ и услуг длягос(мун) нужд)</t>
    </r>
  </si>
  <si>
    <r>
      <t>656.56.002.1</t>
    </r>
    <r>
      <rPr>
        <b/>
        <i/>
        <sz val="7"/>
        <rFont val="Arial"/>
        <family val="2"/>
        <charset val="204"/>
      </rPr>
      <t xml:space="preserve"> разд.0501 Расходы на реализацию мероприятий на компенс.выпадающих доходов рганизац. предосттавлющим населению жилищные услуги по тарифам, не обеспечивающим возмещение издержек в рамках ЦП"Мероприятие в области ЖКХ в спЗайцева Речка на 2016-2018гг"(МУП "СЖКХ)</t>
    </r>
  </si>
  <si>
    <r>
      <t xml:space="preserve">656.56.003.1 </t>
    </r>
    <r>
      <rPr>
        <b/>
        <i/>
        <sz val="7"/>
        <rFont val="Arial"/>
        <family val="2"/>
        <charset val="204"/>
      </rPr>
      <t>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2016-2018гг"</t>
    </r>
  </si>
  <si>
    <r>
      <t>656.56.003.2</t>
    </r>
    <r>
      <rPr>
        <b/>
        <i/>
        <sz val="7"/>
        <rFont val="Arial"/>
        <family val="2"/>
        <charset val="204"/>
      </rPr>
      <t xml:space="preserve"> 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2016-2018гг"</t>
    </r>
  </si>
  <si>
    <r>
      <t xml:space="preserve">656.56.003.3 </t>
    </r>
    <r>
      <rPr>
        <b/>
        <i/>
        <sz val="7"/>
        <rFont val="Arial"/>
        <family val="2"/>
        <charset val="204"/>
      </rPr>
      <t>разд.0503 Реализация мероприятий расходов на отлов собак и дезинсекцию в рамках ведомственн.целевой программы "Мероприятия в областижилищно-коммун.хоз-ва в сельском поселении Зайцева Речка на 2016-2018гг"(Прочая закупка товаров, работ и услуг для госуд.(муниц.) нужд</t>
    </r>
  </si>
  <si>
    <r>
      <t xml:space="preserve">656.57.001.1 </t>
    </r>
    <r>
      <rPr>
        <b/>
        <i/>
        <sz val="7"/>
        <rFont val="Arial"/>
        <family val="2"/>
        <charset val="204"/>
      </rPr>
      <t>разд.0501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</si>
  <si>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r>
      <t>656.53.001.1</t>
    </r>
    <r>
      <rPr>
        <b/>
        <i/>
        <sz val="7"/>
        <rFont val="Arial"/>
        <family val="2"/>
        <charset val="204"/>
      </rPr>
      <t xml:space="preserve"> разд.0801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Речка. Взносы по обязательному социальному страхованию</t>
    </r>
  </si>
  <si>
    <r>
      <t>656.53.001.1</t>
    </r>
    <r>
      <rPr>
        <b/>
        <i/>
        <sz val="7"/>
        <rFont val="Arial"/>
        <family val="2"/>
        <charset val="204"/>
      </rPr>
      <t xml:space="preserve"> разд.0801 МКУ «СДК» п. Зайцева Речка      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       Взносы по обязательному социальному страхованию</t>
    </r>
  </si>
  <si>
    <r>
      <t>656.53.002.1</t>
    </r>
    <r>
      <rPr>
        <b/>
        <i/>
        <sz val="7"/>
        <rFont val="Arial"/>
        <family val="2"/>
        <charset val="204"/>
      </rPr>
      <t xml:space="preserve"> разд.0802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  Взносы по обязательному социальному страхованию</t>
    </r>
  </si>
  <si>
    <r>
      <t>656.54.001.1</t>
    </r>
    <r>
      <rPr>
        <b/>
        <i/>
        <sz val="7"/>
        <rFont val="Arial"/>
        <family val="2"/>
        <charset val="204"/>
      </rPr>
      <t xml:space="preserve"> разд.1101 МКУ «СДК» п. Зайцева Речка (Фонд оплаты труда казенных учреждений)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2016-2018гг »</t>
    </r>
  </si>
  <si>
    <r>
      <t xml:space="preserve">656.54.001.3 </t>
    </r>
    <r>
      <rPr>
        <b/>
        <i/>
        <sz val="7"/>
        <rFont val="Arial"/>
        <family val="2"/>
        <charset val="204"/>
      </rPr>
      <t xml:space="preserve">разд.1101 МКУ «СДК» п. Зайцева Речка. Мероприятие в области физической культуры и спорта(Прочая закупка товаров, работ и услуг для мун. нужд) </t>
    </r>
  </si>
  <si>
    <t>Неисполненные  назначения</t>
  </si>
  <si>
    <t xml:space="preserve"> Исполнено</t>
  </si>
  <si>
    <t>Утвержденные бюджетные назначения</t>
  </si>
  <si>
    <t>340</t>
  </si>
  <si>
    <t>182 1 06 06043 10 2100 110</t>
  </si>
  <si>
    <t>182 1 01 02030 01 2100 110</t>
  </si>
  <si>
    <t>182 1 06 06043 10 1000 110</t>
  </si>
  <si>
    <t xml:space="preserve">источники внешнего финансирования </t>
  </si>
  <si>
    <t xml:space="preserve">источники внутреннего финансирования </t>
  </si>
  <si>
    <t>Изменение остатков финансирования             (стр. 710+стр. 720)</t>
  </si>
  <si>
    <t>Увеличение прочих остатков денежных средств бюджета населения</t>
  </si>
  <si>
    <t>Увеличение остатков средств, всего</t>
  </si>
  <si>
    <t>Уменьшение остатков средств, всего</t>
  </si>
  <si>
    <t>Изменение остатков по внутренним расчетам                       (стр.825 + 826)</t>
  </si>
  <si>
    <t>увеличение остатков по внутренним расчетам  (030800000,030900000)</t>
  </si>
  <si>
    <t>уменьшение остатков по внутренним расчетам (02110000,021200000)</t>
  </si>
  <si>
    <t>825</t>
  </si>
  <si>
    <t>826</t>
  </si>
  <si>
    <t>182 1 01 02000 01 0000 110</t>
  </si>
  <si>
    <t>Начисления на оплату труда</t>
  </si>
  <si>
    <r>
      <t xml:space="preserve">656.56.003.4 </t>
    </r>
    <r>
      <rPr>
        <b/>
        <i/>
        <sz val="7"/>
        <rFont val="Arial"/>
        <family val="2"/>
        <charset val="204"/>
      </rPr>
      <t>разд.0503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2016-2018гг.</t>
    </r>
  </si>
  <si>
    <r>
      <t xml:space="preserve">656.56.003.4 </t>
    </r>
    <r>
      <rPr>
        <b/>
        <i/>
        <sz val="7"/>
        <rFont val="Arial"/>
        <family val="2"/>
        <charset val="204"/>
      </rPr>
      <t>разд.0113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2016-2018гг.(ФОТ)</t>
    </r>
  </si>
  <si>
    <r>
      <t xml:space="preserve">656.56.003.4 </t>
    </r>
    <r>
      <rPr>
        <b/>
        <i/>
        <sz val="7"/>
        <rFont val="Arial"/>
        <family val="2"/>
        <charset val="204"/>
      </rPr>
      <t>разд.0113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2016-2018гг.(Начисления на оплату труда)</t>
    </r>
  </si>
  <si>
    <r>
      <t xml:space="preserve">656.58.002.1 </t>
    </r>
    <r>
      <rPr>
        <b/>
        <i/>
        <sz val="7"/>
        <rFont val="Arial"/>
        <family val="2"/>
        <charset val="204"/>
      </rPr>
      <t>разд.0501 Прочая закупка товаров,работ и услуг для госуд.(муниц.)нужд.Подпрограмма"Развитие земельных и имущественныхотношений на территориисп Зайцева Речка" в рамках ВЦП "Управление муниц.имущест.на территории сп Зайцева Речка 2016-2018годы"(БТИ)</t>
    </r>
  </si>
  <si>
    <r>
      <t xml:space="preserve">656.59.001.1 </t>
    </r>
    <r>
      <rPr>
        <b/>
        <i/>
        <sz val="7"/>
        <rFont val="Arial"/>
        <family val="2"/>
        <charset val="204"/>
      </rPr>
      <t>разд.0503 Расходы на реализацию мероприятийв области энергосбережения и повышенния эн.эффективностив рамках ведомственной целевой программы "Эн.сбер. И повышение эн.эффект. В с.п. Зайцева Речкана 2016-2018гг."</t>
    </r>
  </si>
  <si>
    <t>182 1 06 06033 10 1000 110</t>
  </si>
  <si>
    <t xml:space="preserve">Глава поселения                                       </t>
  </si>
  <si>
    <r>
      <t>656.56.001.1</t>
    </r>
    <r>
      <rPr>
        <b/>
        <sz val="7"/>
        <rFont val="Arial"/>
        <family val="2"/>
        <charset val="204"/>
      </rPr>
      <t xml:space="preserve"> </t>
    </r>
    <r>
      <rPr>
        <b/>
        <i/>
        <sz val="7"/>
        <rFont val="Arial"/>
        <family val="2"/>
        <charset val="204"/>
      </rPr>
      <t>разд.0410 Расходы на реализацию мероприятий по еспечению деятельности учреждения(РРЛ)в рамках ВЦП"Мероприятия в области ЖКХв п. ЗайцеваРечка на 2016-2018гг" (ОАО Северсвязь)</t>
    </r>
  </si>
  <si>
    <t>182 1 01 02010 01 4000 110</t>
  </si>
  <si>
    <t>Прочие поступления (штрафы)</t>
  </si>
  <si>
    <t>141 1 16 90050 10 6000 140</t>
  </si>
  <si>
    <t>656 2 02 04014 10 0000 151</t>
  </si>
  <si>
    <r>
      <t>656.40.001.1</t>
    </r>
    <r>
      <rPr>
        <b/>
        <i/>
        <sz val="7"/>
        <rFont val="Arial"/>
        <family val="2"/>
        <charset val="204"/>
      </rPr>
      <t xml:space="preserve"> разд.0409 Муниципальная программа "Развитие транспортной системы сельского поселения Зайцева Речка на 2014-2020г."</t>
    </r>
  </si>
  <si>
    <r>
      <t xml:space="preserve">656.57.003.1 </t>
    </r>
    <r>
      <rPr>
        <b/>
        <i/>
        <sz val="7"/>
        <rFont val="Arial"/>
        <family val="2"/>
        <charset val="204"/>
      </rPr>
      <t>разд.0502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</si>
  <si>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r>
      <t xml:space="preserve">656.57.001.1 </t>
    </r>
    <r>
      <rPr>
        <b/>
        <i/>
        <sz val="7"/>
        <rFont val="Arial"/>
        <family val="2"/>
        <charset val="204"/>
      </rPr>
      <t>разд.0104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</si>
  <si>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t>224</t>
  </si>
  <si>
    <t>Аренда</t>
  </si>
  <si>
    <t xml:space="preserve">Главный бухгалтер                               </t>
  </si>
  <si>
    <t>182 1 01 02010 01 2100 110</t>
  </si>
  <si>
    <t>656 1 14 02052 10 0000 410</t>
  </si>
  <si>
    <r>
      <t xml:space="preserve">656.58.001.1 </t>
    </r>
    <r>
      <rPr>
        <b/>
        <i/>
        <sz val="7"/>
        <rFont val="Arial"/>
        <family val="2"/>
        <charset val="204"/>
      </rPr>
      <t>разд.0309 Расходы на реализацию мероприятий по обеспечению страховой защиты имущества с.п. Зайцева Речка а рамках ВЦП "Управление муниципальным имуществом на территории с.п. Зайцева Речка на 2016-2018гг."</t>
    </r>
  </si>
  <si>
    <t>182 1 06 06033 10 2100 110</t>
  </si>
  <si>
    <t>182 1 06 01033 10 2100 110</t>
  </si>
  <si>
    <r>
      <rPr>
        <b/>
        <sz val="8"/>
        <rFont val="Arial"/>
        <family val="2"/>
        <charset val="204"/>
      </rPr>
      <t>656.70.001.1</t>
    </r>
    <r>
      <rPr>
        <b/>
        <i/>
        <sz val="7"/>
        <rFont val="Arial"/>
        <family val="2"/>
        <charset val="204"/>
      </rPr>
      <t xml:space="preserve"> 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</t>
    </r>
  </si>
  <si>
    <r>
      <t xml:space="preserve">656.70.001.1 </t>
    </r>
    <r>
      <rPr>
        <b/>
        <i/>
        <sz val="7"/>
        <rFont val="Arial"/>
        <family val="2"/>
        <charset val="204"/>
      </rPr>
      <t>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</t>
    </r>
  </si>
  <si>
    <t>182 1 01 02310 01 1000 110</t>
  </si>
  <si>
    <r>
      <t xml:space="preserve">656.41.001.1 </t>
    </r>
    <r>
      <rPr>
        <b/>
        <i/>
        <sz val="7"/>
        <rFont val="Arial"/>
        <family val="2"/>
        <charset val="204"/>
      </rPr>
      <t>разд.0314 Софинансирование для создания условий для деятельности народных дружин в рамках МП "Профилактика правонарушений в сфере общественного порядка в сп Зайцева Речка на 2014-2016гг"(бюджет помеления)</t>
    </r>
  </si>
  <si>
    <r>
      <t xml:space="preserve">656.57.001.1 </t>
    </r>
    <r>
      <rPr>
        <b/>
        <i/>
        <sz val="7"/>
        <rFont val="Arial"/>
        <family val="2"/>
        <charset val="204"/>
      </rPr>
      <t>разд.0502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</si>
  <si>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t>01.01.2017</t>
  </si>
  <si>
    <t>182 1 01 02030 11 1000 110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</si>
  <si>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</si>
  <si>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656 1 16 90050 10 6000 140</t>
  </si>
  <si>
    <t>2</t>
  </si>
  <si>
    <t>3</t>
  </si>
  <si>
    <t>Основные средства</t>
  </si>
  <si>
    <t>Увеличение стои-сти основных средств</t>
  </si>
  <si>
    <t xml:space="preserve">                               (подпись)                               (расшифровка подписи)</t>
  </si>
  <si>
    <t>=</t>
  </si>
  <si>
    <t>ИТОГО</t>
  </si>
  <si>
    <t>04094000199990244.000</t>
  </si>
  <si>
    <t>04094000199990244.225</t>
  </si>
  <si>
    <t>031441001S2300244.000</t>
  </si>
  <si>
    <t>011341001S2300244.344</t>
  </si>
  <si>
    <t>03144100182300244.000</t>
  </si>
  <si>
    <t>03144100182300244.226</t>
  </si>
  <si>
    <t>03144100182300244.344</t>
  </si>
  <si>
    <t>01025000002030121.000</t>
  </si>
  <si>
    <t>01025000002030121.211</t>
  </si>
  <si>
    <t>01025000002030129.000</t>
  </si>
  <si>
    <t>01025000002030129.213</t>
  </si>
  <si>
    <t>01045000002040121.000</t>
  </si>
  <si>
    <t>01045000002040121.211</t>
  </si>
  <si>
    <t>01045000002040129.000</t>
  </si>
  <si>
    <t>01045000002040129.213</t>
  </si>
  <si>
    <r>
      <t>656.50.003.2</t>
    </r>
    <r>
      <rPr>
        <b/>
        <i/>
        <sz val="7"/>
        <rFont val="Arial"/>
        <family val="2"/>
        <charset val="204"/>
      </rPr>
      <t xml:space="preserve"> разд.0104 Прочие мер-я орг-в  мест самоупр в рамк ВЦП "Об-е реал отд-х полном-й адм спЗайц речка на 2016-2018гг. Прочая закупка товаров,работ и слуг для обесп гос (мун) нужд). 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</si>
  <si>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656.50.003.2</t>
    </r>
    <r>
      <rPr>
        <b/>
        <i/>
        <sz val="7"/>
        <rFont val="Arial"/>
        <family val="2"/>
        <charset val="204"/>
      </rPr>
      <t xml:space="preserve"> разд.0104.Прочие мер-я орг-в  мест самоупр в рамк ВЦП "Об-е реал отд-х полном-й адм спЗайц речка на 2016-2018гг. Прочая закупка товаров,работ и слуг для обесп гос (мун) нужд)Прочие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</si>
  <si>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t>01045000002040442.000</t>
  </si>
  <si>
    <t>01045000002040244.226</t>
  </si>
  <si>
    <t>01045000002040244.292</t>
  </si>
  <si>
    <t>01045000002040853.292</t>
  </si>
  <si>
    <t>01045000002040851.000</t>
  </si>
  <si>
    <t>01045000002040851.292</t>
  </si>
  <si>
    <t>01135000002400122.000</t>
  </si>
  <si>
    <t>01135000002400112.212</t>
  </si>
  <si>
    <t>01135000002400122.212</t>
  </si>
  <si>
    <t>01135000002400244.000</t>
  </si>
  <si>
    <t>01135000002400244.226</t>
  </si>
  <si>
    <t>01135000002400244.311</t>
  </si>
  <si>
    <t>02035000051180121.000</t>
  </si>
  <si>
    <t>02035000051180121.211</t>
  </si>
  <si>
    <t>02035000051180129.000</t>
  </si>
  <si>
    <t>02035000051180129.213</t>
  </si>
  <si>
    <t>02035000051180244.000</t>
  </si>
  <si>
    <t>02035000051180244.311</t>
  </si>
  <si>
    <t>030450000D9300244.000</t>
  </si>
  <si>
    <t>030450000D9300244.226</t>
  </si>
  <si>
    <t>030450000D9300244.292</t>
  </si>
  <si>
    <t>030450000D9300244.344</t>
  </si>
  <si>
    <t>10015000099990321.000</t>
  </si>
  <si>
    <t>10015000099990321.263</t>
  </si>
  <si>
    <t>10015000099990321.292</t>
  </si>
  <si>
    <t>01115100020610870.000</t>
  </si>
  <si>
    <t>01115100020610870.292</t>
  </si>
  <si>
    <t>01135200000590111.000</t>
  </si>
  <si>
    <t>01135200000590111.211</t>
  </si>
  <si>
    <t>01135200000590119.000</t>
  </si>
  <si>
    <t>01135200000590119.213</t>
  </si>
  <si>
    <t>01135200000590129.213</t>
  </si>
  <si>
    <r>
      <t xml:space="preserve">656.52.007.3 </t>
    </r>
    <r>
      <rPr>
        <b/>
        <i/>
        <sz val="7"/>
        <rFont val="Arial"/>
        <family val="2"/>
        <charset val="204"/>
      </rPr>
      <t>разд.0113 МКУ "Содружество" (прочие выплаты)</t>
    </r>
  </si>
  <si>
    <t>01135200000590112.000</t>
  </si>
  <si>
    <t>01135200000590112.212</t>
  </si>
  <si>
    <t>01135200000590242.000</t>
  </si>
  <si>
    <t>01135200000590242.221</t>
  </si>
  <si>
    <t>01135200000590244.221</t>
  </si>
  <si>
    <t>01135200000590000.000</t>
  </si>
  <si>
    <t>01135200000590244.223</t>
  </si>
  <si>
    <t>01135200000590244.225</t>
  </si>
  <si>
    <t>01135200000590244.226</t>
  </si>
  <si>
    <t>01135200000590244.292</t>
  </si>
  <si>
    <t>01135200000590244.311</t>
  </si>
  <si>
    <t>01135200000590244.344</t>
  </si>
  <si>
    <t>01135200000590852.292</t>
  </si>
  <si>
    <t>01135200000590853.292</t>
  </si>
  <si>
    <t>08015300000590111.000</t>
  </si>
  <si>
    <t>08015300000590111.211</t>
  </si>
  <si>
    <t>08015300000590119.000</t>
  </si>
  <si>
    <t>08015300000590119.213</t>
  </si>
  <si>
    <t>08015300082440111.000</t>
  </si>
  <si>
    <t>08015300082440111.211</t>
  </si>
  <si>
    <t>08015300082440119.000</t>
  </si>
  <si>
    <t>08015300082440119.213</t>
  </si>
  <si>
    <t>080153000S2440111.000</t>
  </si>
  <si>
    <t>080153000S2440111.211</t>
  </si>
  <si>
    <t>08015300000590212.000</t>
  </si>
  <si>
    <t>08015300000590112.212</t>
  </si>
  <si>
    <t>08015300000590242.000</t>
  </si>
  <si>
    <t>08015300000590242.221</t>
  </si>
  <si>
    <t>08015300000590244.000</t>
  </si>
  <si>
    <t>08015300000590244.311</t>
  </si>
  <si>
    <t>08015300000590244.223</t>
  </si>
  <si>
    <t>08015300000590244.225</t>
  </si>
  <si>
    <t>08015300000590244.226</t>
  </si>
  <si>
    <t>08015300000590244.292</t>
  </si>
  <si>
    <t>08015300000590244.344</t>
  </si>
  <si>
    <t>08015300000590850.000</t>
  </si>
  <si>
    <t>08015300000590851.292</t>
  </si>
  <si>
    <t>08015300000590853.292</t>
  </si>
  <si>
    <t>08025300000590111.000</t>
  </si>
  <si>
    <t>08025300000590111.211</t>
  </si>
  <si>
    <t>08025300000590119.000</t>
  </si>
  <si>
    <t>08025300000590119.213</t>
  </si>
  <si>
    <t>11015400000590111.000</t>
  </si>
  <si>
    <t>11015400000590111.211</t>
  </si>
  <si>
    <t>11015400000590119.000</t>
  </si>
  <si>
    <t>11015400000590119.213</t>
  </si>
  <si>
    <t>11015400000590112.212</t>
  </si>
  <si>
    <t>11015400000590244.000</t>
  </si>
  <si>
    <t>11015400000590244.292</t>
  </si>
  <si>
    <t>11015400000590244.311</t>
  </si>
  <si>
    <t>11015400000590244.344</t>
  </si>
  <si>
    <t>03095500099990244.000</t>
  </si>
  <si>
    <t>03095500099990244.226</t>
  </si>
  <si>
    <t>03095500099990244.311</t>
  </si>
  <si>
    <t>03095500099990244.344</t>
  </si>
  <si>
    <t>04105600020600810.000</t>
  </si>
  <si>
    <t>04105600020600810.242</t>
  </si>
  <si>
    <t>05015600020601810.000</t>
  </si>
  <si>
    <t>05015600020601810.241</t>
  </si>
  <si>
    <t>05035600020602244.000</t>
  </si>
  <si>
    <t>05035600020602244.223</t>
  </si>
  <si>
    <t>05035600020602244.225</t>
  </si>
  <si>
    <t>05035600020603244.000</t>
  </si>
  <si>
    <t>05035600020603244.225</t>
  </si>
  <si>
    <t>05035600020604244.000</t>
  </si>
  <si>
    <t>05035600020604244.223</t>
  </si>
  <si>
    <t>05035600020604244.225</t>
  </si>
  <si>
    <t>01135600020605111.000</t>
  </si>
  <si>
    <t>01135600020605111.211</t>
  </si>
  <si>
    <t>01135600020605119.000</t>
  </si>
  <si>
    <t>01135600020605119.213</t>
  </si>
  <si>
    <t>05035600020605244.000</t>
  </si>
  <si>
    <t>05035600020605244.225</t>
  </si>
  <si>
    <t>05035600020605244.226</t>
  </si>
  <si>
    <t>05035600020605244.311</t>
  </si>
  <si>
    <t>05035600020605244.344</t>
  </si>
  <si>
    <t>01045700089240540.000</t>
  </si>
  <si>
    <t>01045700089240540.251</t>
  </si>
  <si>
    <t>05015700089090540.000</t>
  </si>
  <si>
    <t>05015700089090540.251</t>
  </si>
  <si>
    <t>05025700089090540.251</t>
  </si>
  <si>
    <t>05025700089090540.000</t>
  </si>
  <si>
    <t>03095800099990244.000</t>
  </si>
  <si>
    <t>03095800099990244.226</t>
  </si>
  <si>
    <t>05015800099991244.000</t>
  </si>
  <si>
    <t>05015800099991244.224</t>
  </si>
  <si>
    <t>05015800099991244.225</t>
  </si>
  <si>
    <t>05015800099991244.226</t>
  </si>
  <si>
    <t>05035900020020244.000</t>
  </si>
  <si>
    <t>05035900020020244.225</t>
  </si>
  <si>
    <t>05035900020020244.226</t>
  </si>
  <si>
    <t>05035900020020244.311</t>
  </si>
  <si>
    <t>04017000085060111.211</t>
  </si>
  <si>
    <t>04017000085060119.213</t>
  </si>
  <si>
    <t>04017000085060110.000</t>
  </si>
  <si>
    <t>04017000099990110.000</t>
  </si>
  <si>
    <t>04017000099990111.211</t>
  </si>
  <si>
    <t>04017000099990119.213</t>
  </si>
  <si>
    <t>00000000000000000.000</t>
  </si>
  <si>
    <t>Е.В. Бельская</t>
  </si>
  <si>
    <t>_16 _января_  2017 г.</t>
  </si>
</sst>
</file>

<file path=xl/styles.xml><?xml version="1.0" encoding="utf-8"?>
<styleSheet xmlns="http://schemas.openxmlformats.org/spreadsheetml/2006/main">
  <numFmts count="3">
    <numFmt numFmtId="167" formatCode="#,##0.00_ ;[Red]\-#,##0.00\ "/>
    <numFmt numFmtId="169" formatCode="#,##0.00;[Red]\-#,##0.00;0.00"/>
    <numFmt numFmtId="170" formatCode="#,##0.00;[Red]\-#,##0.00"/>
  </numFmts>
  <fonts count="3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 Cyr"/>
      <charset val="204"/>
    </font>
    <font>
      <b/>
      <sz val="10"/>
      <color indexed="10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u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379">
    <xf numFmtId="0" fontId="0" fillId="0" borderId="0" xfId="0"/>
    <xf numFmtId="0" fontId="0" fillId="0" borderId="0" xfId="0" applyFill="1"/>
    <xf numFmtId="0" fontId="5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6" xfId="0" applyFont="1" applyFill="1" applyBorder="1" applyAlignment="1">
      <alignment horizontal="left" wrapText="1" indent="2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0" fontId="4" fillId="0" borderId="0" xfId="0" applyFont="1" applyFill="1"/>
    <xf numFmtId="49" fontId="2" fillId="0" borderId="18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2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/>
    <xf numFmtId="49" fontId="2" fillId="0" borderId="19" xfId="0" applyNumberFormat="1" applyFont="1" applyFill="1" applyBorder="1"/>
    <xf numFmtId="49" fontId="2" fillId="0" borderId="19" xfId="0" applyNumberFormat="1" applyFont="1" applyFill="1" applyBorder="1" applyAlignment="1">
      <alignment horizontal="centerContinuous"/>
    </xf>
    <xf numFmtId="49" fontId="2" fillId="0" borderId="2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49" fontId="0" fillId="0" borderId="0" xfId="0" applyNumberFormat="1" applyFill="1"/>
    <xf numFmtId="49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25" xfId="0" applyFont="1" applyFill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49" fontId="0" fillId="0" borderId="0" xfId="0" applyNumberFormat="1" applyFill="1" applyBorder="1"/>
    <xf numFmtId="0" fontId="0" fillId="0" borderId="0" xfId="0" applyFill="1" applyBorder="1"/>
    <xf numFmtId="4" fontId="2" fillId="0" borderId="2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7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wrapText="1"/>
    </xf>
    <xf numFmtId="4" fontId="3" fillId="0" borderId="3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3" fillId="0" borderId="30" xfId="0" applyFont="1" applyFill="1" applyBorder="1" applyAlignment="1">
      <alignment horizontal="left" wrapText="1"/>
    </xf>
    <xf numFmtId="0" fontId="7" fillId="2" borderId="35" xfId="0" applyFont="1" applyFill="1" applyBorder="1" applyAlignment="1">
      <alignment horizontal="left" wrapText="1"/>
    </xf>
    <xf numFmtId="49" fontId="7" fillId="2" borderId="12" xfId="0" applyNumberFormat="1" applyFont="1" applyFill="1" applyBorder="1" applyAlignment="1">
      <alignment horizontal="center" wrapText="1"/>
    </xf>
    <xf numFmtId="49" fontId="7" fillId="2" borderId="13" xfId="0" applyNumberFormat="1" applyFont="1" applyFill="1" applyBorder="1" applyAlignment="1">
      <alignment horizontal="center" wrapText="1"/>
    </xf>
    <xf numFmtId="4" fontId="7" fillId="2" borderId="14" xfId="0" applyNumberFormat="1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left" wrapText="1"/>
    </xf>
    <xf numFmtId="4" fontId="2" fillId="2" borderId="15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left" wrapText="1"/>
    </xf>
    <xf numFmtId="4" fontId="7" fillId="2" borderId="23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shrinkToFit="1"/>
    </xf>
    <xf numFmtId="4" fontId="3" fillId="3" borderId="14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0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 shrinkToFit="1"/>
    </xf>
    <xf numFmtId="4" fontId="2" fillId="3" borderId="30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9" fontId="2" fillId="3" borderId="0" xfId="0" applyNumberFormat="1" applyFont="1" applyFill="1"/>
    <xf numFmtId="4" fontId="7" fillId="3" borderId="14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49" fontId="0" fillId="3" borderId="0" xfId="0" applyNumberFormat="1" applyFill="1" applyBorder="1"/>
    <xf numFmtId="49" fontId="0" fillId="3" borderId="0" xfId="0" applyNumberFormat="1" applyFill="1"/>
    <xf numFmtId="49" fontId="12" fillId="0" borderId="0" xfId="0" applyNumberFormat="1" applyFont="1" applyAlignment="1"/>
    <xf numFmtId="49" fontId="12" fillId="0" borderId="2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/>
    <xf numFmtId="49" fontId="12" fillId="0" borderId="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" fontId="7" fillId="2" borderId="38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3" fillId="3" borderId="38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" fontId="2" fillId="2" borderId="39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/>
    <xf numFmtId="49" fontId="14" fillId="0" borderId="0" xfId="0" applyNumberFormat="1" applyFont="1" applyBorder="1" applyAlignment="1"/>
    <xf numFmtId="4" fontId="2" fillId="3" borderId="0" xfId="0" applyNumberFormat="1" applyFont="1" applyFill="1" applyBorder="1" applyAlignment="1">
      <alignment horizontal="center"/>
    </xf>
    <xf numFmtId="4" fontId="16" fillId="2" borderId="38" xfId="0" applyNumberFormat="1" applyFont="1" applyFill="1" applyBorder="1" applyAlignment="1">
      <alignment horizontal="center"/>
    </xf>
    <xf numFmtId="0" fontId="17" fillId="0" borderId="0" xfId="0" applyFont="1" applyFill="1"/>
    <xf numFmtId="4" fontId="16" fillId="0" borderId="38" xfId="0" applyNumberFormat="1" applyFont="1" applyFill="1" applyBorder="1" applyAlignment="1">
      <alignment horizontal="center"/>
    </xf>
    <xf numFmtId="0" fontId="0" fillId="3" borderId="0" xfId="0" applyFont="1" applyFill="1"/>
    <xf numFmtId="4" fontId="7" fillId="3" borderId="38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4" fontId="3" fillId="2" borderId="38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9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/>
    <xf numFmtId="4" fontId="1" fillId="0" borderId="0" xfId="0" applyNumberFormat="1" applyFont="1" applyFill="1"/>
    <xf numFmtId="4" fontId="8" fillId="0" borderId="0" xfId="0" applyNumberFormat="1" applyFont="1" applyFill="1"/>
    <xf numFmtId="0" fontId="1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23" fillId="0" borderId="0" xfId="0" applyFont="1" applyFill="1"/>
    <xf numFmtId="0" fontId="26" fillId="0" borderId="0" xfId="0" applyFont="1" applyFill="1" applyBorder="1" applyAlignment="1"/>
    <xf numFmtId="4" fontId="10" fillId="0" borderId="0" xfId="0" applyNumberFormat="1" applyFont="1" applyFill="1" applyAlignment="1">
      <alignment horizontal="left"/>
    </xf>
    <xf numFmtId="0" fontId="24" fillId="2" borderId="40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4" fontId="25" fillId="2" borderId="40" xfId="0" applyNumberFormat="1" applyFont="1" applyFill="1" applyBorder="1" applyAlignment="1">
      <alignment horizontal="center" vertical="center"/>
    </xf>
    <xf numFmtId="4" fontId="10" fillId="2" borderId="4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4" fontId="10" fillId="3" borderId="40" xfId="0" applyNumberFormat="1" applyFont="1" applyFill="1" applyBorder="1" applyAlignment="1">
      <alignment horizontal="center" vertical="center"/>
    </xf>
    <xf numFmtId="0" fontId="25" fillId="3" borderId="40" xfId="0" applyFont="1" applyFill="1" applyBorder="1" applyAlignment="1">
      <alignment horizontal="left" vertical="center" wrapText="1"/>
    </xf>
    <xf numFmtId="4" fontId="25" fillId="3" borderId="40" xfId="0" applyNumberFormat="1" applyFont="1" applyFill="1" applyBorder="1" applyAlignment="1">
      <alignment horizontal="center" vertical="center"/>
    </xf>
    <xf numFmtId="49" fontId="25" fillId="2" borderId="40" xfId="0" applyNumberFormat="1" applyFont="1" applyFill="1" applyBorder="1" applyAlignment="1">
      <alignment horizontal="left" vertical="center" wrapText="1"/>
    </xf>
    <xf numFmtId="49" fontId="25" fillId="3" borderId="40" xfId="0" applyNumberFormat="1" applyFont="1" applyFill="1" applyBorder="1" applyAlignment="1">
      <alignment horizontal="left" vertical="center" wrapText="1"/>
    </xf>
    <xf numFmtId="0" fontId="25" fillId="2" borderId="40" xfId="0" applyFont="1" applyFill="1" applyBorder="1" applyAlignment="1">
      <alignment vertical="center" wrapText="1"/>
    </xf>
    <xf numFmtId="49" fontId="25" fillId="2" borderId="40" xfId="0" applyNumberFormat="1" applyFont="1" applyFill="1" applyBorder="1" applyAlignment="1">
      <alignment horizontal="center" vertical="center" wrapText="1"/>
    </xf>
    <xf numFmtId="49" fontId="10" fillId="3" borderId="40" xfId="0" applyNumberFormat="1" applyFont="1" applyFill="1" applyBorder="1" applyAlignment="1">
      <alignment horizontal="center" vertical="center" wrapText="1"/>
    </xf>
    <xf numFmtId="4" fontId="10" fillId="0" borderId="40" xfId="0" applyNumberFormat="1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vertical="center" wrapText="1"/>
    </xf>
    <xf numFmtId="49" fontId="10" fillId="3" borderId="40" xfId="0" applyNumberFormat="1" applyFont="1" applyFill="1" applyBorder="1" applyAlignment="1">
      <alignment horizontal="left" vertical="center" wrapText="1"/>
    </xf>
    <xf numFmtId="0" fontId="25" fillId="2" borderId="40" xfId="0" applyFont="1" applyFill="1" applyBorder="1" applyAlignment="1">
      <alignment horizontal="left" vertical="center" wrapText="1"/>
    </xf>
    <xf numFmtId="49" fontId="25" fillId="3" borderId="40" xfId="0" applyNumberFormat="1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vertical="center"/>
    </xf>
    <xf numFmtId="4" fontId="25" fillId="0" borderId="40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49" fontId="10" fillId="2" borderId="40" xfId="0" applyNumberFormat="1" applyFont="1" applyFill="1" applyBorder="1" applyAlignment="1">
      <alignment horizontal="left" vertical="center" wrapText="1"/>
    </xf>
    <xf numFmtId="4" fontId="25" fillId="2" borderId="40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left" vertical="center" wrapText="1"/>
    </xf>
    <xf numFmtId="4" fontId="25" fillId="3" borderId="40" xfId="0" applyNumberFormat="1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left" vertical="center" wrapText="1"/>
    </xf>
    <xf numFmtId="49" fontId="25" fillId="4" borderId="40" xfId="0" applyNumberFormat="1" applyFont="1" applyFill="1" applyBorder="1" applyAlignment="1">
      <alignment horizontal="left" vertical="center" wrapText="1"/>
    </xf>
    <xf numFmtId="4" fontId="25" fillId="4" borderId="40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/>
    </xf>
    <xf numFmtId="0" fontId="29" fillId="3" borderId="40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/>
    </xf>
    <xf numFmtId="0" fontId="30" fillId="3" borderId="40" xfId="0" applyFont="1" applyFill="1" applyBorder="1" applyAlignment="1">
      <alignment horizontal="left" vertical="center" wrapText="1"/>
    </xf>
    <xf numFmtId="49" fontId="30" fillId="3" borderId="40" xfId="0" applyNumberFormat="1" applyFont="1" applyFill="1" applyBorder="1" applyAlignment="1">
      <alignment horizontal="center" vertical="center" wrapText="1"/>
    </xf>
    <xf numFmtId="4" fontId="30" fillId="3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49" fontId="10" fillId="3" borderId="4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169" fontId="10" fillId="3" borderId="40" xfId="1" applyNumberFormat="1" applyFont="1" applyFill="1" applyBorder="1" applyAlignment="1" applyProtection="1">
      <alignment horizontal="center" vertical="center" wrapText="1"/>
      <protection hidden="1"/>
    </xf>
    <xf numFmtId="169" fontId="10" fillId="3" borderId="40" xfId="1" applyNumberFormat="1" applyFont="1" applyFill="1" applyBorder="1" applyAlignment="1" applyProtection="1">
      <alignment horizontal="center" vertical="center"/>
      <protection hidden="1"/>
    </xf>
    <xf numFmtId="0" fontId="31" fillId="2" borderId="40" xfId="0" applyFont="1" applyFill="1" applyBorder="1" applyAlignment="1">
      <alignment horizontal="left" wrapText="1"/>
    </xf>
    <xf numFmtId="49" fontId="31" fillId="2" borderId="40" xfId="0" applyNumberFormat="1" applyFont="1" applyFill="1" applyBorder="1" applyAlignment="1">
      <alignment horizontal="center" wrapText="1"/>
    </xf>
    <xf numFmtId="0" fontId="31" fillId="2" borderId="4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" fontId="31" fillId="2" borderId="4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9" fillId="3" borderId="40" xfId="0" applyFont="1" applyFill="1" applyBorder="1" applyAlignment="1">
      <alignment horizontal="center" vertical="center"/>
    </xf>
    <xf numFmtId="49" fontId="25" fillId="2" borderId="40" xfId="0" applyNumberFormat="1" applyFont="1" applyFill="1" applyBorder="1" applyAlignment="1">
      <alignment horizontal="center" vertical="center"/>
    </xf>
    <xf numFmtId="49" fontId="25" fillId="3" borderId="40" xfId="0" applyNumberFormat="1" applyFont="1" applyFill="1" applyBorder="1" applyAlignment="1">
      <alignment horizontal="center" vertical="center"/>
    </xf>
    <xf numFmtId="49" fontId="30" fillId="3" borderId="40" xfId="0" applyNumberFormat="1" applyFont="1" applyFill="1" applyBorder="1" applyAlignment="1">
      <alignment horizontal="center" vertical="center"/>
    </xf>
    <xf numFmtId="49" fontId="25" fillId="4" borderId="40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/>
    <xf numFmtId="4" fontId="1" fillId="3" borderId="0" xfId="0" applyNumberFormat="1" applyFont="1" applyFill="1"/>
    <xf numFmtId="167" fontId="1" fillId="3" borderId="0" xfId="0" applyNumberFormat="1" applyFont="1" applyFill="1"/>
    <xf numFmtId="167" fontId="8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4" fontId="7" fillId="2" borderId="4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wrapText="1"/>
    </xf>
    <xf numFmtId="4" fontId="2" fillId="3" borderId="40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 wrapText="1"/>
    </xf>
    <xf numFmtId="49" fontId="18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center"/>
    </xf>
    <xf numFmtId="4" fontId="10" fillId="3" borderId="40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left" wrapText="1"/>
    </xf>
    <xf numFmtId="4" fontId="18" fillId="3" borderId="4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left" wrapText="1"/>
    </xf>
    <xf numFmtId="49" fontId="3" fillId="0" borderId="4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" fontId="3" fillId="3" borderId="40" xfId="0" applyNumberFormat="1" applyFont="1" applyFill="1" applyBorder="1" applyAlignment="1">
      <alignment horizontal="center"/>
    </xf>
    <xf numFmtId="49" fontId="3" fillId="3" borderId="40" xfId="0" applyNumberFormat="1" applyFont="1" applyFill="1" applyBorder="1" applyAlignment="1">
      <alignment horizontal="center"/>
    </xf>
    <xf numFmtId="49" fontId="18" fillId="3" borderId="4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center"/>
    </xf>
    <xf numFmtId="4" fontId="7" fillId="3" borderId="40" xfId="0" applyNumberFormat="1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left" wrapText="1"/>
    </xf>
    <xf numFmtId="49" fontId="7" fillId="5" borderId="40" xfId="0" applyNumberFormat="1" applyFont="1" applyFill="1" applyBorder="1" applyAlignment="1">
      <alignment horizontal="center" wrapText="1"/>
    </xf>
    <xf numFmtId="49" fontId="7" fillId="5" borderId="40" xfId="0" applyNumberFormat="1" applyFont="1" applyFill="1" applyBorder="1" applyAlignment="1">
      <alignment horizontal="center"/>
    </xf>
    <xf numFmtId="4" fontId="7" fillId="5" borderId="40" xfId="0" applyNumberFormat="1" applyFont="1" applyFill="1" applyBorder="1" applyAlignment="1">
      <alignment horizontal="center"/>
    </xf>
    <xf numFmtId="0" fontId="2" fillId="5" borderId="42" xfId="0" applyFont="1" applyFill="1" applyBorder="1" applyAlignment="1">
      <alignment horizontal="left"/>
    </xf>
    <xf numFmtId="0" fontId="2" fillId="5" borderId="42" xfId="0" applyFont="1" applyFill="1" applyBorder="1" applyAlignment="1">
      <alignment horizontal="center"/>
    </xf>
    <xf numFmtId="49" fontId="2" fillId="5" borderId="42" xfId="0" applyNumberFormat="1" applyFont="1" applyFill="1" applyBorder="1" applyAlignment="1">
      <alignment horizontal="center" vertical="center"/>
    </xf>
    <xf numFmtId="0" fontId="0" fillId="5" borderId="43" xfId="0" applyFill="1" applyBorder="1" applyAlignment="1">
      <alignment horizontal="left"/>
    </xf>
    <xf numFmtId="0" fontId="2" fillId="5" borderId="43" xfId="0" applyFont="1" applyFill="1" applyBorder="1" applyAlignment="1">
      <alignment horizontal="center"/>
    </xf>
    <xf numFmtId="49" fontId="2" fillId="5" borderId="43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center"/>
    </xf>
    <xf numFmtId="49" fontId="2" fillId="5" borderId="44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3" fillId="3" borderId="40" xfId="0" applyFont="1" applyFill="1" applyBorder="1" applyAlignment="1">
      <alignment horizontal="left" wrapText="1" indent="2"/>
    </xf>
    <xf numFmtId="49" fontId="3" fillId="3" borderId="40" xfId="0" applyNumberFormat="1" applyFont="1" applyFill="1" applyBorder="1" applyAlignment="1">
      <alignment horizontal="center" wrapText="1"/>
    </xf>
    <xf numFmtId="0" fontId="0" fillId="3" borderId="0" xfId="0" applyFill="1"/>
    <xf numFmtId="0" fontId="19" fillId="3" borderId="0" xfId="0" applyFont="1" applyFill="1"/>
    <xf numFmtId="0" fontId="18" fillId="5" borderId="40" xfId="0" applyFont="1" applyFill="1" applyBorder="1" applyAlignment="1">
      <alignment horizontal="left" wrapText="1"/>
    </xf>
    <xf numFmtId="49" fontId="18" fillId="5" borderId="40" xfId="0" applyNumberFormat="1" applyFont="1" applyFill="1" applyBorder="1" applyAlignment="1">
      <alignment horizontal="center" wrapText="1"/>
    </xf>
    <xf numFmtId="49" fontId="18" fillId="5" borderId="40" xfId="0" applyNumberFormat="1" applyFont="1" applyFill="1" applyBorder="1" applyAlignment="1">
      <alignment horizontal="center"/>
    </xf>
    <xf numFmtId="4" fontId="18" fillId="5" borderId="40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8" fillId="2" borderId="40" xfId="0" applyFont="1" applyFill="1" applyBorder="1" applyAlignment="1">
      <alignment horizontal="left" vertical="center" wrapText="1"/>
    </xf>
    <xf numFmtId="4" fontId="2" fillId="3" borderId="40" xfId="0" applyNumberFormat="1" applyFont="1" applyFill="1" applyBorder="1" applyAlignment="1">
      <alignment horizontal="center" shrinkToFit="1"/>
    </xf>
    <xf numFmtId="4" fontId="21" fillId="3" borderId="40" xfId="0" applyNumberFormat="1" applyFont="1" applyFill="1" applyBorder="1" applyAlignment="1">
      <alignment horizontal="center"/>
    </xf>
    <xf numFmtId="4" fontId="22" fillId="3" borderId="40" xfId="0" applyNumberFormat="1" applyFont="1" applyFill="1" applyBorder="1" applyAlignment="1">
      <alignment horizontal="center"/>
    </xf>
    <xf numFmtId="4" fontId="10" fillId="3" borderId="40" xfId="0" applyNumberFormat="1" applyFont="1" applyFill="1" applyBorder="1" applyAlignment="1">
      <alignment horizontal="center" vertical="center" wrapText="1"/>
    </xf>
    <xf numFmtId="167" fontId="3" fillId="3" borderId="0" xfId="0" applyNumberFormat="1" applyFont="1" applyFill="1" applyBorder="1"/>
    <xf numFmtId="4" fontId="16" fillId="3" borderId="38" xfId="0" applyNumberFormat="1" applyFont="1" applyFill="1" applyBorder="1" applyAlignment="1">
      <alignment horizontal="center"/>
    </xf>
    <xf numFmtId="0" fontId="17" fillId="3" borderId="0" xfId="0" applyFont="1" applyFill="1"/>
    <xf numFmtId="4" fontId="19" fillId="0" borderId="0" xfId="0" applyNumberFormat="1" applyFont="1" applyFill="1"/>
    <xf numFmtId="170" fontId="33" fillId="0" borderId="30" xfId="2" applyNumberFormat="1" applyFont="1" applyFill="1" applyBorder="1" applyAlignment="1" applyProtection="1">
      <alignment horizontal="center"/>
      <protection hidden="1"/>
    </xf>
    <xf numFmtId="170" fontId="33" fillId="0" borderId="30" xfId="3" applyNumberFormat="1" applyFont="1" applyFill="1" applyBorder="1" applyAlignment="1" applyProtection="1">
      <alignment horizontal="center"/>
      <protection hidden="1"/>
    </xf>
    <xf numFmtId="170" fontId="33" fillId="0" borderId="30" xfId="4" applyNumberFormat="1" applyFont="1" applyFill="1" applyBorder="1" applyAlignment="1" applyProtection="1">
      <alignment horizontal="center"/>
      <protection hidden="1"/>
    </xf>
    <xf numFmtId="170" fontId="33" fillId="0" borderId="30" xfId="5" applyNumberFormat="1" applyFont="1" applyFill="1" applyBorder="1" applyAlignment="1" applyProtection="1">
      <alignment horizontal="center"/>
      <protection hidden="1"/>
    </xf>
    <xf numFmtId="167" fontId="10" fillId="3" borderId="0" xfId="6" applyNumberFormat="1" applyFont="1" applyFill="1" applyAlignment="1" applyProtection="1">
      <alignment horizontal="center"/>
      <protection hidden="1"/>
    </xf>
    <xf numFmtId="49" fontId="2" fillId="5" borderId="4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4" fontId="18" fillId="0" borderId="40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22" fillId="0" borderId="40" xfId="0" applyNumberFormat="1" applyFont="1" applyFill="1" applyBorder="1" applyAlignment="1">
      <alignment horizontal="center"/>
    </xf>
    <xf numFmtId="4" fontId="0" fillId="0" borderId="0" xfId="0" applyNumberFormat="1" applyFont="1" applyFill="1"/>
    <xf numFmtId="2" fontId="0" fillId="0" borderId="0" xfId="0" applyNumberFormat="1" applyFont="1" applyFill="1"/>
    <xf numFmtId="2" fontId="1" fillId="0" borderId="0" xfId="0" applyNumberFormat="1" applyFont="1" applyFill="1"/>
    <xf numFmtId="0" fontId="7" fillId="6" borderId="40" xfId="0" applyFont="1" applyFill="1" applyBorder="1" applyAlignment="1">
      <alignment horizontal="left" wrapText="1"/>
    </xf>
    <xf numFmtId="49" fontId="3" fillId="6" borderId="40" xfId="0" applyNumberFormat="1" applyFont="1" applyFill="1" applyBorder="1" applyAlignment="1">
      <alignment horizontal="left" wrapText="1"/>
    </xf>
    <xf numFmtId="49" fontId="7" fillId="6" borderId="40" xfId="0" applyNumberFormat="1" applyFont="1" applyFill="1" applyBorder="1" applyAlignment="1">
      <alignment horizontal="center"/>
    </xf>
    <xf numFmtId="4" fontId="7" fillId="6" borderId="40" xfId="0" applyNumberFormat="1" applyFont="1" applyFill="1" applyBorder="1" applyAlignment="1">
      <alignment horizontal="center"/>
    </xf>
    <xf numFmtId="0" fontId="7" fillId="7" borderId="40" xfId="0" applyFont="1" applyFill="1" applyBorder="1" applyAlignment="1">
      <alignment horizontal="left" wrapText="1"/>
    </xf>
    <xf numFmtId="49" fontId="7" fillId="7" borderId="40" xfId="0" applyNumberFormat="1" applyFont="1" applyFill="1" applyBorder="1" applyAlignment="1">
      <alignment horizontal="left" wrapText="1"/>
    </xf>
    <xf numFmtId="49" fontId="7" fillId="7" borderId="40" xfId="0" applyNumberFormat="1" applyFont="1" applyFill="1" applyBorder="1" applyAlignment="1">
      <alignment horizontal="center"/>
    </xf>
    <xf numFmtId="4" fontId="7" fillId="7" borderId="40" xfId="0" applyNumberFormat="1" applyFont="1" applyFill="1" applyBorder="1" applyAlignment="1">
      <alignment horizontal="center"/>
    </xf>
    <xf numFmtId="4" fontId="8" fillId="0" borderId="30" xfId="0" applyNumberFormat="1" applyFont="1" applyFill="1" applyBorder="1"/>
    <xf numFmtId="0" fontId="8" fillId="0" borderId="30" xfId="0" applyFont="1" applyFill="1" applyBorder="1"/>
    <xf numFmtId="0" fontId="1" fillId="0" borderId="30" xfId="0" applyFont="1" applyFill="1" applyBorder="1"/>
    <xf numFmtId="4" fontId="1" fillId="0" borderId="30" xfId="0" applyNumberFormat="1" applyFont="1" applyFill="1" applyBorder="1"/>
    <xf numFmtId="0" fontId="1" fillId="3" borderId="30" xfId="0" applyFont="1" applyFill="1" applyBorder="1"/>
    <xf numFmtId="4" fontId="1" fillId="3" borderId="30" xfId="0" applyNumberFormat="1" applyFont="1" applyFill="1" applyBorder="1"/>
    <xf numFmtId="4" fontId="0" fillId="0" borderId="0" xfId="0" applyNumberFormat="1"/>
    <xf numFmtId="4" fontId="10" fillId="8" borderId="4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right" vertical="top" wrapText="1"/>
    </xf>
    <xf numFmtId="49" fontId="14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3" borderId="42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topLeftCell="B63" zoomScaleNormal="100" workbookViewId="0">
      <selection activeCell="A83" sqref="A83"/>
    </sheetView>
  </sheetViews>
  <sheetFormatPr defaultRowHeight="12.75"/>
  <cols>
    <col min="1" max="1" width="33.85546875" style="52" customWidth="1"/>
    <col min="2" max="2" width="4.5703125" style="52" customWidth="1"/>
    <col min="3" max="3" width="22.85546875" style="52" customWidth="1"/>
    <col min="4" max="4" width="14.7109375" style="67" customWidth="1"/>
    <col min="5" max="5" width="14.7109375" style="162" customWidth="1"/>
    <col min="6" max="6" width="14.28515625" style="1" customWidth="1"/>
    <col min="7" max="7" width="2" style="1" customWidth="1"/>
    <col min="8" max="8" width="9.140625" style="52" hidden="1" customWidth="1"/>
    <col min="9" max="9" width="13.42578125" style="1" customWidth="1"/>
    <col min="10" max="10" width="12.7109375" style="202" bestFit="1" customWidth="1"/>
    <col min="11" max="11" width="15" style="1" customWidth="1"/>
    <col min="12" max="16384" width="9.140625" style="1"/>
  </cols>
  <sheetData>
    <row r="1" spans="1:12" ht="24" customHeight="1">
      <c r="A1" s="165"/>
      <c r="B1" s="363" t="s">
        <v>230</v>
      </c>
      <c r="C1" s="363"/>
      <c r="D1" s="363"/>
      <c r="E1" s="363"/>
      <c r="F1" s="363"/>
      <c r="G1" s="119"/>
      <c r="H1" s="200"/>
      <c r="I1" s="119"/>
      <c r="J1" s="198"/>
      <c r="K1" s="119"/>
      <c r="L1" s="119"/>
    </row>
    <row r="2" spans="1:12" ht="14.1" customHeight="1" thickBot="1">
      <c r="A2" s="364" t="s">
        <v>231</v>
      </c>
      <c r="B2" s="364"/>
      <c r="C2" s="364"/>
      <c r="D2" s="364"/>
      <c r="E2" s="182"/>
      <c r="F2" s="167" t="s">
        <v>6</v>
      </c>
      <c r="G2" s="193"/>
      <c r="H2" s="199"/>
      <c r="I2" s="193"/>
      <c r="J2" s="332"/>
      <c r="K2" s="193"/>
      <c r="L2" s="193"/>
    </row>
    <row r="3" spans="1:12" ht="14.1" customHeight="1">
      <c r="A3" s="165"/>
      <c r="B3" s="165"/>
      <c r="C3" s="165"/>
      <c r="D3" s="165"/>
      <c r="E3" s="166" t="s">
        <v>232</v>
      </c>
      <c r="F3" s="168" t="s">
        <v>233</v>
      </c>
      <c r="G3" s="119"/>
      <c r="H3" s="200"/>
      <c r="I3" s="119"/>
      <c r="J3" s="198"/>
      <c r="K3" s="119"/>
      <c r="L3" s="119"/>
    </row>
    <row r="4" spans="1:12" ht="14.1" customHeight="1">
      <c r="A4" s="165"/>
      <c r="B4" s="165"/>
      <c r="C4" s="170"/>
      <c r="D4" s="170"/>
      <c r="E4" s="169" t="s">
        <v>234</v>
      </c>
      <c r="F4" s="171" t="s">
        <v>347</v>
      </c>
    </row>
    <row r="5" spans="1:12" ht="14.1" customHeight="1">
      <c r="A5" s="165" t="s">
        <v>235</v>
      </c>
      <c r="B5" s="165"/>
      <c r="C5" s="165"/>
      <c r="D5" s="165"/>
      <c r="E5" s="169" t="s">
        <v>236</v>
      </c>
      <c r="F5" s="46" t="s">
        <v>95</v>
      </c>
      <c r="G5" s="193"/>
      <c r="H5" s="199"/>
      <c r="I5" s="193"/>
      <c r="J5" s="332"/>
      <c r="K5" s="193"/>
      <c r="L5" s="193"/>
    </row>
    <row r="6" spans="1:12" ht="14.1" customHeight="1">
      <c r="A6" s="165" t="s">
        <v>237</v>
      </c>
      <c r="B6" s="181"/>
      <c r="C6" s="181"/>
      <c r="D6" s="181"/>
      <c r="E6" s="169" t="s">
        <v>238</v>
      </c>
      <c r="F6" s="171"/>
      <c r="G6" s="119"/>
      <c r="H6" s="200"/>
      <c r="I6" s="119"/>
      <c r="J6" s="198"/>
      <c r="K6" s="119"/>
      <c r="L6" s="119"/>
    </row>
    <row r="7" spans="1:12" ht="14.1" customHeight="1">
      <c r="A7" s="163" t="s">
        <v>245</v>
      </c>
      <c r="B7" s="163"/>
      <c r="C7" s="163"/>
      <c r="D7" s="163"/>
      <c r="E7" s="169" t="s">
        <v>239</v>
      </c>
      <c r="F7" s="46" t="s">
        <v>94</v>
      </c>
    </row>
    <row r="8" spans="1:12" ht="14.1" customHeight="1">
      <c r="A8" s="163" t="s">
        <v>240</v>
      </c>
      <c r="B8" s="163"/>
      <c r="C8" s="165"/>
      <c r="D8" s="165"/>
      <c r="E8" s="165"/>
      <c r="F8" s="171"/>
      <c r="G8" s="193"/>
      <c r="H8" s="199"/>
      <c r="I8" s="193"/>
      <c r="J8" s="332"/>
      <c r="K8" s="193"/>
      <c r="L8" s="193"/>
    </row>
    <row r="9" spans="1:12" ht="14.1" customHeight="1" thickBot="1">
      <c r="A9" s="165" t="s">
        <v>241</v>
      </c>
      <c r="B9" s="165"/>
      <c r="C9" s="165"/>
      <c r="D9" s="165"/>
      <c r="E9" s="165"/>
      <c r="F9" s="164" t="s">
        <v>0</v>
      </c>
      <c r="G9" s="193"/>
      <c r="H9" s="199"/>
      <c r="I9" s="193"/>
      <c r="K9" s="202"/>
      <c r="L9" s="193"/>
    </row>
    <row r="10" spans="1:12" ht="14.1" customHeight="1">
      <c r="A10" s="339"/>
      <c r="B10" s="339"/>
      <c r="C10" s="339"/>
      <c r="D10" s="339"/>
      <c r="E10" s="339"/>
      <c r="F10" s="339"/>
      <c r="G10" s="193"/>
      <c r="H10" s="199"/>
      <c r="I10" s="193"/>
      <c r="J10" s="332"/>
      <c r="K10" s="202"/>
      <c r="L10" s="193"/>
    </row>
    <row r="11" spans="1:12" ht="14.25" customHeight="1">
      <c r="B11" s="2"/>
      <c r="C11" s="2" t="s">
        <v>243</v>
      </c>
      <c r="D11" s="4"/>
      <c r="E11" s="155"/>
      <c r="F11" s="61"/>
      <c r="K11" s="202"/>
    </row>
    <row r="12" spans="1:12" ht="5.25" customHeight="1" thickBot="1">
      <c r="A12" s="273"/>
      <c r="B12" s="273"/>
      <c r="C12" s="274"/>
      <c r="D12" s="109"/>
      <c r="E12" s="161"/>
      <c r="F12" s="110"/>
    </row>
    <row r="13" spans="1:12" ht="12.75" customHeight="1">
      <c r="A13" s="301"/>
      <c r="B13" s="302"/>
      <c r="C13" s="302"/>
      <c r="D13" s="303"/>
      <c r="E13" s="303" t="s">
        <v>16</v>
      </c>
      <c r="F13" s="303"/>
    </row>
    <row r="14" spans="1:12" ht="9.9499999999999993" customHeight="1">
      <c r="A14" s="305"/>
      <c r="B14" s="305" t="s">
        <v>25</v>
      </c>
      <c r="C14" s="305"/>
      <c r="D14" s="306" t="s">
        <v>85</v>
      </c>
      <c r="E14" s="306"/>
      <c r="F14" s="306" t="s">
        <v>4</v>
      </c>
      <c r="G14" s="193"/>
      <c r="H14" s="199"/>
      <c r="I14" s="193"/>
      <c r="J14" s="332"/>
      <c r="K14" s="193"/>
      <c r="L14" s="193"/>
    </row>
    <row r="15" spans="1:12" ht="9.9499999999999993" customHeight="1">
      <c r="A15" s="305" t="s">
        <v>7</v>
      </c>
      <c r="B15" s="305" t="s">
        <v>26</v>
      </c>
      <c r="C15" s="305" t="s">
        <v>9</v>
      </c>
      <c r="D15" s="306" t="s">
        <v>86</v>
      </c>
      <c r="E15" s="306"/>
      <c r="F15" s="306" t="s">
        <v>5</v>
      </c>
    </row>
    <row r="16" spans="1:12" ht="9.9499999999999993" customHeight="1">
      <c r="A16" s="307"/>
      <c r="B16" s="305" t="s">
        <v>27</v>
      </c>
      <c r="C16" s="305"/>
      <c r="D16" s="306" t="s">
        <v>5</v>
      </c>
      <c r="E16" s="306"/>
      <c r="F16" s="306"/>
      <c r="K16" s="202"/>
    </row>
    <row r="17" spans="1:12" ht="9.9499999999999993" customHeight="1" thickBot="1">
      <c r="A17" s="308"/>
      <c r="B17" s="309"/>
      <c r="C17" s="309"/>
      <c r="D17" s="310"/>
      <c r="E17" s="310"/>
      <c r="F17" s="310"/>
    </row>
    <row r="18" spans="1:12" ht="9.9499999999999993" customHeight="1" thickBot="1">
      <c r="A18" s="296">
        <v>1</v>
      </c>
      <c r="B18" s="296">
        <v>2</v>
      </c>
      <c r="C18" s="296">
        <v>3</v>
      </c>
      <c r="D18" s="338" t="s">
        <v>2</v>
      </c>
      <c r="E18" s="338" t="s">
        <v>3</v>
      </c>
      <c r="F18" s="338" t="s">
        <v>17</v>
      </c>
    </row>
    <row r="19" spans="1:12" s="190" customFormat="1" ht="15.95" customHeight="1" thickBot="1">
      <c r="A19" s="297" t="s">
        <v>24</v>
      </c>
      <c r="B19" s="298" t="s">
        <v>36</v>
      </c>
      <c r="C19" s="298" t="s">
        <v>55</v>
      </c>
      <c r="D19" s="300">
        <f>D21+D73</f>
        <v>67915370.090000004</v>
      </c>
      <c r="E19" s="300">
        <v>53390236.909999996</v>
      </c>
      <c r="F19" s="300">
        <v>-561131.18999999994</v>
      </c>
      <c r="G19" s="1"/>
      <c r="H19" s="52"/>
      <c r="I19" s="1"/>
      <c r="J19" s="202"/>
      <c r="K19" s="1"/>
      <c r="L19" s="1"/>
    </row>
    <row r="20" spans="1:12" s="314" customFormat="1" ht="15.95" customHeight="1" thickBot="1">
      <c r="A20" s="312" t="s">
        <v>8</v>
      </c>
      <c r="B20" s="313"/>
      <c r="C20" s="313"/>
      <c r="D20" s="277"/>
      <c r="E20" s="277"/>
      <c r="F20" s="277"/>
      <c r="G20" s="193"/>
      <c r="H20" s="199"/>
      <c r="I20" s="193"/>
      <c r="J20" s="332"/>
      <c r="K20" s="193"/>
      <c r="L20" s="193"/>
    </row>
    <row r="21" spans="1:12" s="190" customFormat="1" ht="15.95" customHeight="1" thickBot="1">
      <c r="A21" s="297" t="s">
        <v>96</v>
      </c>
      <c r="B21" s="298"/>
      <c r="C21" s="299"/>
      <c r="D21" s="300">
        <v>8214900</v>
      </c>
      <c r="E21" s="300">
        <v>7678546.4800000004</v>
      </c>
      <c r="F21" s="300">
        <v>536353.52</v>
      </c>
      <c r="G21" s="1"/>
      <c r="H21" s="52"/>
      <c r="I21" s="1"/>
      <c r="J21" s="202"/>
      <c r="K21" s="1"/>
      <c r="L21" s="1"/>
    </row>
    <row r="22" spans="1:12" ht="15" customHeight="1" thickBot="1">
      <c r="A22" s="281" t="s">
        <v>328</v>
      </c>
      <c r="B22" s="276"/>
      <c r="C22" s="282" t="s">
        <v>329</v>
      </c>
      <c r="D22" s="277"/>
      <c r="E22" s="277">
        <v>2000</v>
      </c>
      <c r="F22" s="275">
        <v>-2000</v>
      </c>
    </row>
    <row r="23" spans="1:12" s="315" customFormat="1" ht="15.6" customHeight="1" thickBot="1">
      <c r="A23" s="316" t="s">
        <v>159</v>
      </c>
      <c r="B23" s="317"/>
      <c r="C23" s="318" t="s">
        <v>317</v>
      </c>
      <c r="D23" s="319"/>
      <c r="E23" s="319">
        <v>1626367.17</v>
      </c>
      <c r="F23" s="300">
        <v>-1626367.17</v>
      </c>
      <c r="G23" s="1"/>
      <c r="H23" s="52"/>
      <c r="I23" s="1"/>
      <c r="J23" s="202"/>
      <c r="K23" s="1"/>
      <c r="L23" s="1"/>
    </row>
    <row r="24" spans="1:12" ht="15" customHeight="1" thickBot="1">
      <c r="A24" s="281" t="s">
        <v>159</v>
      </c>
      <c r="B24" s="276"/>
      <c r="C24" s="282" t="s">
        <v>196</v>
      </c>
      <c r="D24" s="283">
        <v>1786000</v>
      </c>
      <c r="E24" s="277">
        <v>1618314.14</v>
      </c>
      <c r="F24" s="275">
        <v>167685.85999999999</v>
      </c>
      <c r="I24" s="357">
        <v>110</v>
      </c>
      <c r="J24" s="358">
        <f>E23+E38+E46+E63+E67</f>
        <v>1796682.4</v>
      </c>
      <c r="K24" s="202">
        <f>J24+J25+J26+J27+J28+J29</f>
        <v>7678546.4800000004</v>
      </c>
    </row>
    <row r="25" spans="1:12" ht="15" customHeight="1" thickBot="1">
      <c r="A25" s="281" t="s">
        <v>159</v>
      </c>
      <c r="B25" s="276"/>
      <c r="C25" s="282" t="s">
        <v>337</v>
      </c>
      <c r="D25" s="277"/>
      <c r="E25" s="277">
        <v>215.2</v>
      </c>
      <c r="F25" s="275">
        <v>-215.2</v>
      </c>
      <c r="I25" s="357">
        <v>120</v>
      </c>
      <c r="J25" s="358">
        <f>E52+E53</f>
        <v>267228.79999999999</v>
      </c>
    </row>
    <row r="26" spans="1:12" ht="15" customHeight="1" thickBot="1">
      <c r="A26" s="281" t="s">
        <v>159</v>
      </c>
      <c r="B26" s="276"/>
      <c r="C26" s="282" t="s">
        <v>264</v>
      </c>
      <c r="D26" s="277"/>
      <c r="E26" s="277">
        <v>100</v>
      </c>
      <c r="F26" s="275">
        <v>-100</v>
      </c>
      <c r="G26" s="187"/>
      <c r="H26" s="311"/>
      <c r="I26" s="359">
        <v>130</v>
      </c>
      <c r="J26" s="360">
        <f>E54+E55</f>
        <v>144542.63</v>
      </c>
      <c r="K26" s="187"/>
      <c r="L26" s="187"/>
    </row>
    <row r="27" spans="1:12" ht="15" customHeight="1" thickBot="1">
      <c r="A27" s="281" t="s">
        <v>159</v>
      </c>
      <c r="B27" s="276"/>
      <c r="C27" s="282" t="s">
        <v>327</v>
      </c>
      <c r="D27" s="277"/>
      <c r="E27" s="277"/>
      <c r="F27" s="275">
        <v>0</v>
      </c>
      <c r="G27" s="119"/>
      <c r="H27" s="200"/>
      <c r="I27" s="357">
        <v>140</v>
      </c>
      <c r="J27" s="358">
        <f>E22</f>
        <v>2000</v>
      </c>
      <c r="K27" s="119"/>
      <c r="L27" s="119"/>
    </row>
    <row r="28" spans="1:12" ht="15" customHeight="1" thickBot="1">
      <c r="A28" s="281" t="s">
        <v>159</v>
      </c>
      <c r="B28" s="276"/>
      <c r="C28" s="282" t="s">
        <v>344</v>
      </c>
      <c r="D28" s="277"/>
      <c r="E28" s="277"/>
      <c r="F28" s="275">
        <v>0</v>
      </c>
      <c r="G28" s="119"/>
      <c r="H28" s="200"/>
      <c r="I28" s="357">
        <v>180</v>
      </c>
      <c r="J28" s="358">
        <f>E72</f>
        <v>-18740</v>
      </c>
      <c r="K28" s="119"/>
      <c r="L28" s="119"/>
    </row>
    <row r="29" spans="1:12" ht="15" customHeight="1" thickBot="1">
      <c r="A29" s="281" t="s">
        <v>159</v>
      </c>
      <c r="B29" s="276"/>
      <c r="C29" s="282" t="s">
        <v>213</v>
      </c>
      <c r="D29" s="277"/>
      <c r="E29" s="277"/>
      <c r="F29" s="275">
        <v>0</v>
      </c>
      <c r="G29" s="119"/>
      <c r="H29" s="200"/>
      <c r="I29" s="357">
        <v>410</v>
      </c>
      <c r="J29" s="358">
        <f>E59</f>
        <v>5486832.6500000004</v>
      </c>
      <c r="K29" s="202"/>
      <c r="L29" s="119"/>
    </row>
    <row r="30" spans="1:12" ht="15" customHeight="1" thickBot="1">
      <c r="A30" s="281" t="s">
        <v>159</v>
      </c>
      <c r="B30" s="276"/>
      <c r="C30" s="282" t="s">
        <v>214</v>
      </c>
      <c r="D30" s="277"/>
      <c r="E30" s="277"/>
      <c r="F30" s="275">
        <v>0</v>
      </c>
      <c r="G30" s="119"/>
      <c r="H30" s="200"/>
      <c r="I30" s="357">
        <v>430</v>
      </c>
      <c r="J30" s="358" t="s">
        <v>356</v>
      </c>
      <c r="K30" s="119"/>
      <c r="L30" s="119"/>
    </row>
    <row r="31" spans="1:12" ht="15" customHeight="1" thickBot="1">
      <c r="A31" s="281" t="s">
        <v>203</v>
      </c>
      <c r="B31" s="276"/>
      <c r="C31" s="282" t="s">
        <v>348</v>
      </c>
      <c r="D31" s="277"/>
      <c r="E31" s="277">
        <v>7043.22</v>
      </c>
      <c r="F31" s="275">
        <v>-7043.22</v>
      </c>
      <c r="G31" s="119"/>
      <c r="H31" s="200"/>
      <c r="I31" s="357">
        <v>151</v>
      </c>
      <c r="J31" s="358">
        <f>E73</f>
        <v>45711690.43</v>
      </c>
      <c r="K31" s="119"/>
      <c r="L31" s="119"/>
    </row>
    <row r="32" spans="1:12" ht="15" customHeight="1" thickBot="1">
      <c r="A32" s="281" t="s">
        <v>203</v>
      </c>
      <c r="B32" s="276"/>
      <c r="C32" s="282" t="s">
        <v>304</v>
      </c>
      <c r="D32" s="277"/>
      <c r="E32" s="277">
        <v>113.84</v>
      </c>
      <c r="F32" s="275">
        <v>-113.84</v>
      </c>
      <c r="G32" s="119"/>
      <c r="H32" s="200"/>
      <c r="I32" s="357" t="s">
        <v>357</v>
      </c>
      <c r="J32" s="358">
        <f>SUM(J24:J31)</f>
        <v>53390236.909999996</v>
      </c>
      <c r="K32" s="119"/>
      <c r="L32" s="119"/>
    </row>
    <row r="33" spans="1:12" ht="15" customHeight="1" thickBot="1">
      <c r="A33" s="281" t="s">
        <v>203</v>
      </c>
      <c r="B33" s="276"/>
      <c r="C33" s="282" t="s">
        <v>204</v>
      </c>
      <c r="D33" s="277"/>
      <c r="E33" s="277">
        <v>580.77</v>
      </c>
      <c r="F33" s="275">
        <v>-580.77</v>
      </c>
      <c r="G33" s="119"/>
      <c r="H33" s="200"/>
      <c r="I33" s="356"/>
      <c r="J33" s="355"/>
      <c r="K33" s="119"/>
      <c r="L33" s="119"/>
    </row>
    <row r="34" spans="1:12" ht="15" customHeight="1" thickBot="1">
      <c r="A34" s="281" t="s">
        <v>160</v>
      </c>
      <c r="B34" s="276"/>
      <c r="C34" s="282" t="s">
        <v>162</v>
      </c>
      <c r="D34" s="277"/>
      <c r="E34" s="277"/>
      <c r="F34" s="275">
        <v>0</v>
      </c>
      <c r="G34" s="119"/>
      <c r="H34" s="200"/>
      <c r="I34" s="119"/>
      <c r="J34" s="198"/>
      <c r="K34" s="119"/>
      <c r="L34" s="119"/>
    </row>
    <row r="35" spans="1:12" ht="15" customHeight="1" thickBot="1">
      <c r="A35" s="281" t="s">
        <v>164</v>
      </c>
      <c r="B35" s="276"/>
      <c r="C35" s="282" t="s">
        <v>165</v>
      </c>
      <c r="D35" s="277"/>
      <c r="E35" s="277"/>
      <c r="F35" s="275">
        <v>0</v>
      </c>
      <c r="G35" s="119"/>
      <c r="H35" s="200"/>
      <c r="I35" s="119"/>
      <c r="J35" s="198"/>
      <c r="K35" s="119"/>
      <c r="L35" s="119"/>
    </row>
    <row r="36" spans="1:12" ht="15" customHeight="1" thickBot="1">
      <c r="A36" s="281" t="s">
        <v>164</v>
      </c>
      <c r="B36" s="276"/>
      <c r="C36" s="282" t="s">
        <v>166</v>
      </c>
      <c r="D36" s="277"/>
      <c r="E36" s="277"/>
      <c r="F36" s="275">
        <v>0</v>
      </c>
      <c r="G36" s="119"/>
      <c r="H36" s="200"/>
      <c r="I36" s="119"/>
      <c r="J36" s="198"/>
      <c r="K36" s="119"/>
      <c r="L36" s="119"/>
    </row>
    <row r="37" spans="1:12" ht="15" customHeight="1" thickBot="1">
      <c r="A37" s="281" t="s">
        <v>164</v>
      </c>
      <c r="B37" s="276"/>
      <c r="C37" s="282" t="s">
        <v>163</v>
      </c>
      <c r="D37" s="283"/>
      <c r="E37" s="277"/>
      <c r="F37" s="275">
        <v>0</v>
      </c>
      <c r="G37" s="119"/>
      <c r="H37" s="200"/>
      <c r="I37" s="119"/>
      <c r="J37" s="198"/>
      <c r="K37" s="119"/>
      <c r="L37" s="119"/>
    </row>
    <row r="38" spans="1:12" s="193" customFormat="1" ht="15" customHeight="1" thickBot="1">
      <c r="A38" s="279" t="s">
        <v>129</v>
      </c>
      <c r="B38" s="284"/>
      <c r="C38" s="280" t="s">
        <v>254</v>
      </c>
      <c r="D38" s="285"/>
      <c r="E38" s="326">
        <v>76674.880000000005</v>
      </c>
      <c r="F38" s="275">
        <v>-76674.880000000005</v>
      </c>
      <c r="G38" s="119"/>
      <c r="H38" s="200"/>
      <c r="I38" s="119"/>
      <c r="J38" s="198"/>
      <c r="K38" s="119"/>
      <c r="L38" s="119"/>
    </row>
    <row r="39" spans="1:12" ht="15" customHeight="1" thickBot="1">
      <c r="A39" s="281" t="s">
        <v>129</v>
      </c>
      <c r="B39" s="286"/>
      <c r="C39" s="282" t="s">
        <v>136</v>
      </c>
      <c r="D39" s="277"/>
      <c r="E39" s="277"/>
      <c r="F39" s="275">
        <v>0</v>
      </c>
      <c r="G39" s="119"/>
      <c r="H39" s="200"/>
      <c r="I39" s="119"/>
      <c r="J39" s="198"/>
      <c r="K39" s="119"/>
      <c r="L39" s="119"/>
    </row>
    <row r="40" spans="1:12" ht="15" customHeight="1" thickBot="1">
      <c r="A40" s="281" t="s">
        <v>129</v>
      </c>
      <c r="B40" s="286"/>
      <c r="C40" s="282" t="s">
        <v>135</v>
      </c>
      <c r="D40" s="277"/>
      <c r="E40" s="277"/>
      <c r="F40" s="275">
        <v>0</v>
      </c>
      <c r="G40" s="119"/>
      <c r="H40" s="200"/>
      <c r="I40" s="119"/>
      <c r="J40" s="198"/>
      <c r="K40" s="119"/>
      <c r="L40" s="119"/>
    </row>
    <row r="41" spans="1:12" ht="15" customHeight="1" thickBot="1">
      <c r="A41" s="281" t="s">
        <v>129</v>
      </c>
      <c r="B41" s="286"/>
      <c r="C41" s="321" t="s">
        <v>265</v>
      </c>
      <c r="D41" s="277"/>
      <c r="E41" s="277"/>
      <c r="F41" s="275">
        <v>0</v>
      </c>
    </row>
    <row r="42" spans="1:12" ht="15" customHeight="1" thickBot="1">
      <c r="A42" s="281" t="s">
        <v>129</v>
      </c>
      <c r="B42" s="286"/>
      <c r="C42" s="321" t="s">
        <v>324</v>
      </c>
      <c r="D42" s="277">
        <v>4000</v>
      </c>
      <c r="E42" s="277">
        <v>70768</v>
      </c>
      <c r="F42" s="275">
        <v>-66768</v>
      </c>
    </row>
    <row r="43" spans="1:12" ht="15" customHeight="1" thickBot="1">
      <c r="A43" s="281" t="s">
        <v>129</v>
      </c>
      <c r="B43" s="286"/>
      <c r="C43" s="321" t="s">
        <v>340</v>
      </c>
      <c r="D43" s="277"/>
      <c r="E43" s="277">
        <v>5.07</v>
      </c>
      <c r="F43" s="275">
        <v>-5.07</v>
      </c>
    </row>
    <row r="44" spans="1:12" s="119" customFormat="1" ht="15" customHeight="1" thickBot="1">
      <c r="A44" s="281" t="s">
        <v>130</v>
      </c>
      <c r="B44" s="286"/>
      <c r="C44" s="321" t="s">
        <v>305</v>
      </c>
      <c r="D44" s="278"/>
      <c r="E44" s="277">
        <v>5774.94</v>
      </c>
      <c r="F44" s="275">
        <v>-5774.94</v>
      </c>
      <c r="G44" s="1"/>
      <c r="H44" s="52"/>
      <c r="I44" s="1"/>
      <c r="J44" s="202"/>
      <c r="K44" s="1"/>
      <c r="L44" s="1"/>
    </row>
    <row r="45" spans="1:12" s="193" customFormat="1" ht="15" customHeight="1" thickBot="1">
      <c r="A45" s="281" t="s">
        <v>130</v>
      </c>
      <c r="B45" s="286"/>
      <c r="C45" s="322" t="s">
        <v>303</v>
      </c>
      <c r="D45" s="288"/>
      <c r="E45" s="277">
        <v>126.87</v>
      </c>
      <c r="F45" s="275">
        <v>-126.87</v>
      </c>
      <c r="G45" s="1"/>
      <c r="H45" s="52"/>
      <c r="I45" s="1"/>
      <c r="J45" s="202"/>
      <c r="K45" s="1"/>
      <c r="L45" s="1"/>
    </row>
    <row r="46" spans="1:12" s="119" customFormat="1" ht="15" customHeight="1" thickBot="1">
      <c r="A46" s="279" t="s">
        <v>97</v>
      </c>
      <c r="B46" s="284"/>
      <c r="C46" s="280" t="s">
        <v>255</v>
      </c>
      <c r="D46" s="285"/>
      <c r="E46" s="326">
        <v>76057.850000000006</v>
      </c>
      <c r="F46" s="275">
        <v>-76057.850000000006</v>
      </c>
      <c r="G46" s="1"/>
      <c r="H46" s="52"/>
      <c r="I46" s="1"/>
      <c r="J46" s="202"/>
      <c r="K46" s="1"/>
      <c r="L46" s="1"/>
    </row>
    <row r="47" spans="1:12" ht="15" customHeight="1" thickBot="1">
      <c r="A47" s="281" t="s">
        <v>97</v>
      </c>
      <c r="B47" s="286"/>
      <c r="C47" s="287" t="s">
        <v>341</v>
      </c>
      <c r="D47" s="289"/>
      <c r="E47" s="277">
        <v>170.17</v>
      </c>
      <c r="F47" s="275">
        <v>-170.17</v>
      </c>
    </row>
    <row r="48" spans="1:12" s="193" customFormat="1" ht="15" customHeight="1" thickBot="1">
      <c r="A48" s="281" t="s">
        <v>97</v>
      </c>
      <c r="B48" s="286"/>
      <c r="C48" s="282" t="s">
        <v>139</v>
      </c>
      <c r="D48" s="277">
        <v>88000</v>
      </c>
      <c r="E48" s="277">
        <v>75887.679999999993</v>
      </c>
      <c r="F48" s="275">
        <v>12112.32</v>
      </c>
      <c r="G48" s="30"/>
      <c r="H48" s="201"/>
      <c r="I48" s="30"/>
      <c r="J48" s="197"/>
      <c r="K48" s="30"/>
      <c r="L48" s="30"/>
    </row>
    <row r="49" spans="1:12" s="119" customFormat="1" ht="15" customHeight="1" thickBot="1">
      <c r="A49" s="279" t="s">
        <v>98</v>
      </c>
      <c r="B49" s="284"/>
      <c r="C49" s="280" t="s">
        <v>250</v>
      </c>
      <c r="D49" s="285"/>
      <c r="E49" s="326"/>
      <c r="F49" s="275">
        <v>0</v>
      </c>
      <c r="G49" s="1"/>
      <c r="H49" s="52"/>
      <c r="I49" s="1"/>
      <c r="J49" s="202"/>
      <c r="K49" s="1"/>
      <c r="L49" s="1"/>
    </row>
    <row r="50" spans="1:12" ht="15" customHeight="1" thickBot="1">
      <c r="A50" s="281" t="s">
        <v>98</v>
      </c>
      <c r="B50" s="286"/>
      <c r="C50" s="290" t="s">
        <v>251</v>
      </c>
      <c r="D50" s="289"/>
      <c r="E50" s="277"/>
      <c r="F50" s="275">
        <v>0</v>
      </c>
    </row>
    <row r="51" spans="1:12" s="193" customFormat="1" ht="15" customHeight="1" thickBot="1">
      <c r="A51" s="281" t="s">
        <v>98</v>
      </c>
      <c r="B51" s="286"/>
      <c r="C51" s="290" t="s">
        <v>195</v>
      </c>
      <c r="D51" s="277"/>
      <c r="E51" s="277"/>
      <c r="F51" s="275">
        <v>0</v>
      </c>
      <c r="G51" s="1"/>
      <c r="H51" s="52"/>
      <c r="I51" s="1"/>
      <c r="J51" s="202"/>
      <c r="K51" s="1"/>
      <c r="L51" s="1"/>
    </row>
    <row r="52" spans="1:12" s="193" customFormat="1" ht="15" customHeight="1" thickBot="1">
      <c r="A52" s="279" t="s">
        <v>156</v>
      </c>
      <c r="B52" s="284"/>
      <c r="C52" s="291" t="s">
        <v>167</v>
      </c>
      <c r="D52" s="285">
        <v>160000</v>
      </c>
      <c r="E52" s="326">
        <v>167358.03</v>
      </c>
      <c r="F52" s="275">
        <v>-7358.03</v>
      </c>
      <c r="G52" s="1"/>
      <c r="H52" s="52"/>
      <c r="I52" s="1"/>
      <c r="J52" s="202"/>
      <c r="K52" s="1"/>
      <c r="L52" s="1"/>
    </row>
    <row r="53" spans="1:12" s="193" customFormat="1" ht="18.75" customHeight="1" thickBot="1">
      <c r="A53" s="284" t="s">
        <v>252</v>
      </c>
      <c r="B53" s="284"/>
      <c r="C53" s="280" t="s">
        <v>174</v>
      </c>
      <c r="D53" s="285">
        <v>130000</v>
      </c>
      <c r="E53" s="326">
        <v>99870.77</v>
      </c>
      <c r="F53" s="275">
        <v>30129.23</v>
      </c>
      <c r="G53" s="1"/>
      <c r="H53" s="52"/>
      <c r="I53" s="1"/>
      <c r="J53" s="202"/>
      <c r="K53" s="1"/>
      <c r="L53" s="1"/>
    </row>
    <row r="54" spans="1:12" ht="26.25" customHeight="1" thickBot="1">
      <c r="A54" s="279" t="s">
        <v>201</v>
      </c>
      <c r="B54" s="284"/>
      <c r="C54" s="280" t="s">
        <v>207</v>
      </c>
      <c r="D54" s="285">
        <v>70000</v>
      </c>
      <c r="E54" s="326">
        <v>77578</v>
      </c>
      <c r="F54" s="275">
        <v>-7578</v>
      </c>
    </row>
    <row r="55" spans="1:12" ht="23.45" customHeight="1" thickBot="1">
      <c r="A55" s="292" t="s">
        <v>206</v>
      </c>
      <c r="B55" s="293"/>
      <c r="C55" s="294" t="s">
        <v>226</v>
      </c>
      <c r="D55" s="295"/>
      <c r="E55" s="327">
        <v>66964.63</v>
      </c>
      <c r="F55" s="275">
        <v>-66964.63</v>
      </c>
    </row>
    <row r="56" spans="1:12" ht="15" customHeight="1" thickBot="1">
      <c r="A56" s="292" t="s">
        <v>153</v>
      </c>
      <c r="B56" s="293"/>
      <c r="C56" s="294" t="s">
        <v>268</v>
      </c>
      <c r="D56" s="295"/>
      <c r="E56" s="327"/>
      <c r="F56" s="275">
        <v>0</v>
      </c>
    </row>
    <row r="57" spans="1:12" s="193" customFormat="1" ht="15" customHeight="1" thickBot="1">
      <c r="A57" s="281" t="s">
        <v>153</v>
      </c>
      <c r="B57" s="286"/>
      <c r="C57" s="282" t="s">
        <v>209</v>
      </c>
      <c r="D57" s="277"/>
      <c r="E57" s="277"/>
      <c r="F57" s="275">
        <v>0</v>
      </c>
      <c r="G57" s="1"/>
      <c r="H57" s="52"/>
      <c r="I57" s="1"/>
      <c r="J57" s="202"/>
      <c r="K57" s="1"/>
      <c r="L57" s="1"/>
    </row>
    <row r="58" spans="1:12" ht="15" customHeight="1" thickBot="1">
      <c r="A58" s="281" t="s">
        <v>153</v>
      </c>
      <c r="B58" s="286"/>
      <c r="C58" s="282" t="s">
        <v>208</v>
      </c>
      <c r="D58" s="277"/>
      <c r="E58" s="277"/>
      <c r="F58" s="275">
        <v>0</v>
      </c>
    </row>
    <row r="59" spans="1:12" ht="15" customHeight="1" thickBot="1">
      <c r="A59" s="279" t="s">
        <v>215</v>
      </c>
      <c r="B59" s="284"/>
      <c r="C59" s="280" t="s">
        <v>216</v>
      </c>
      <c r="D59" s="340">
        <v>5389400</v>
      </c>
      <c r="E59" s="341">
        <v>5486832.6500000004</v>
      </c>
      <c r="F59" s="354">
        <v>-97432.65</v>
      </c>
    </row>
    <row r="60" spans="1:12" ht="15" customHeight="1" thickBot="1">
      <c r="A60" s="292" t="s">
        <v>161</v>
      </c>
      <c r="B60" s="293"/>
      <c r="C60" s="294" t="s">
        <v>219</v>
      </c>
      <c r="D60" s="342">
        <v>170000</v>
      </c>
      <c r="E60" s="278"/>
      <c r="F60" s="354">
        <v>170000</v>
      </c>
    </row>
    <row r="61" spans="1:12" ht="15" customHeight="1" thickBot="1">
      <c r="A61" s="292" t="s">
        <v>161</v>
      </c>
      <c r="B61" s="293"/>
      <c r="C61" s="294" t="s">
        <v>338</v>
      </c>
      <c r="D61" s="342">
        <v>400000</v>
      </c>
      <c r="E61" s="278"/>
      <c r="F61" s="354">
        <v>400000</v>
      </c>
    </row>
    <row r="62" spans="1:12" ht="15" customHeight="1" thickBot="1">
      <c r="A62" s="292" t="s">
        <v>142</v>
      </c>
      <c r="B62" s="293"/>
      <c r="C62" s="294" t="s">
        <v>267</v>
      </c>
      <c r="D62" s="342"/>
      <c r="E62" s="343"/>
      <c r="F62" s="354">
        <v>0</v>
      </c>
    </row>
    <row r="63" spans="1:12" s="193" customFormat="1" ht="15" customHeight="1" thickBot="1">
      <c r="A63" s="281" t="s">
        <v>142</v>
      </c>
      <c r="B63" s="286"/>
      <c r="C63" s="282" t="s">
        <v>205</v>
      </c>
      <c r="D63" s="278">
        <v>12500</v>
      </c>
      <c r="E63" s="278">
        <v>12782.5</v>
      </c>
      <c r="F63" s="354">
        <v>-282.5</v>
      </c>
      <c r="G63" s="1"/>
      <c r="H63" s="52"/>
      <c r="I63" s="1"/>
      <c r="J63" s="202"/>
      <c r="K63" s="1"/>
      <c r="L63" s="1"/>
    </row>
    <row r="64" spans="1:12" ht="15" customHeight="1" thickBot="1">
      <c r="A64" s="281" t="s">
        <v>142</v>
      </c>
      <c r="B64" s="286"/>
      <c r="C64" s="282" t="s">
        <v>199</v>
      </c>
      <c r="D64" s="278"/>
      <c r="E64" s="278"/>
      <c r="F64" s="354">
        <v>0</v>
      </c>
    </row>
    <row r="65" spans="1:12" ht="15" customHeight="1" thickBot="1">
      <c r="A65" s="281" t="s">
        <v>142</v>
      </c>
      <c r="B65" s="286"/>
      <c r="C65" s="282" t="s">
        <v>200</v>
      </c>
      <c r="D65" s="278"/>
      <c r="E65" s="278"/>
      <c r="F65" s="354">
        <v>0</v>
      </c>
    </row>
    <row r="66" spans="1:12" ht="15" customHeight="1" thickBot="1">
      <c r="A66" s="279" t="s">
        <v>155</v>
      </c>
      <c r="B66" s="284"/>
      <c r="C66" s="280" t="s">
        <v>253</v>
      </c>
      <c r="D66" s="340">
        <v>5000</v>
      </c>
      <c r="E66" s="341"/>
      <c r="F66" s="354">
        <v>5000</v>
      </c>
    </row>
    <row r="67" spans="1:12" ht="15" customHeight="1" thickBot="1">
      <c r="A67" s="281" t="s">
        <v>155</v>
      </c>
      <c r="B67" s="286"/>
      <c r="C67" s="282" t="s">
        <v>168</v>
      </c>
      <c r="D67" s="278"/>
      <c r="E67" s="278">
        <v>4800</v>
      </c>
      <c r="F67" s="354">
        <v>-4800</v>
      </c>
    </row>
    <row r="68" spans="1:12" ht="15" customHeight="1" thickBot="1">
      <c r="A68" s="281" t="s">
        <v>155</v>
      </c>
      <c r="B68" s="286"/>
      <c r="C68" s="282" t="s">
        <v>169</v>
      </c>
      <c r="D68" s="278"/>
      <c r="E68" s="278"/>
      <c r="F68" s="354">
        <v>0</v>
      </c>
    </row>
    <row r="69" spans="1:12" s="37" customFormat="1" ht="26.25" customHeight="1" thickBot="1">
      <c r="A69" s="281" t="s">
        <v>220</v>
      </c>
      <c r="B69" s="286"/>
      <c r="C69" s="282" t="s">
        <v>221</v>
      </c>
      <c r="D69" s="278"/>
      <c r="E69" s="278"/>
      <c r="F69" s="354">
        <v>0</v>
      </c>
      <c r="G69" s="1"/>
      <c r="H69" s="52"/>
      <c r="I69" s="1"/>
      <c r="J69" s="202"/>
      <c r="K69" s="1"/>
      <c r="L69" s="1"/>
    </row>
    <row r="70" spans="1:12" s="119" customFormat="1" ht="24.6" customHeight="1" thickBot="1">
      <c r="A70" s="281" t="s">
        <v>349</v>
      </c>
      <c r="B70" s="286"/>
      <c r="C70" s="282" t="s">
        <v>350</v>
      </c>
      <c r="D70" s="277"/>
      <c r="E70" s="277"/>
      <c r="F70" s="354">
        <v>0</v>
      </c>
      <c r="G70" s="1"/>
      <c r="H70" s="52"/>
      <c r="I70" s="1"/>
      <c r="J70" s="202"/>
      <c r="K70" s="1"/>
      <c r="L70" s="1"/>
    </row>
    <row r="71" spans="1:12" s="119" customFormat="1" ht="26.45" customHeight="1" thickBot="1">
      <c r="A71" s="292" t="s">
        <v>210</v>
      </c>
      <c r="B71" s="293"/>
      <c r="C71" s="294" t="s">
        <v>224</v>
      </c>
      <c r="D71" s="295"/>
      <c r="E71" s="327"/>
      <c r="F71" s="354">
        <v>0</v>
      </c>
      <c r="G71" s="1"/>
      <c r="H71" s="52"/>
      <c r="I71" s="1"/>
      <c r="J71" s="202"/>
      <c r="K71" s="1"/>
      <c r="L71" s="1"/>
    </row>
    <row r="72" spans="1:12" s="119" customFormat="1" ht="36" customHeight="1" thickBot="1">
      <c r="A72" s="347" t="s">
        <v>193</v>
      </c>
      <c r="B72" s="348"/>
      <c r="C72" s="349" t="s">
        <v>185</v>
      </c>
      <c r="D72" s="350"/>
      <c r="E72" s="350">
        <v>-18740</v>
      </c>
      <c r="F72" s="354">
        <v>18740</v>
      </c>
      <c r="G72" s="1"/>
      <c r="H72" s="52"/>
      <c r="I72" s="1"/>
      <c r="J72" s="202"/>
      <c r="K72" s="1"/>
      <c r="L72" s="1"/>
    </row>
    <row r="73" spans="1:12" s="119" customFormat="1" ht="26.45" customHeight="1" thickBot="1">
      <c r="A73" s="351" t="s">
        <v>146</v>
      </c>
      <c r="B73" s="352"/>
      <c r="C73" s="353"/>
      <c r="D73" s="354">
        <f>D74+D75+D76+D77+D79</f>
        <v>59700470.090000004</v>
      </c>
      <c r="E73" s="354">
        <v>45711690.43</v>
      </c>
      <c r="F73" s="275">
        <v>4628955.03</v>
      </c>
      <c r="G73" s="202"/>
      <c r="H73" s="52"/>
      <c r="I73" s="1"/>
      <c r="J73" s="202"/>
      <c r="K73" s="1"/>
      <c r="L73" s="1"/>
    </row>
    <row r="74" spans="1:12" s="119" customFormat="1" ht="25.15" customHeight="1" thickBot="1">
      <c r="A74" s="281" t="s">
        <v>99</v>
      </c>
      <c r="B74" s="286"/>
      <c r="C74" s="287" t="s">
        <v>175</v>
      </c>
      <c r="D74" s="289">
        <v>3824100</v>
      </c>
      <c r="E74" s="289">
        <v>3824100</v>
      </c>
      <c r="F74" s="275">
        <v>0</v>
      </c>
      <c r="G74" s="1"/>
      <c r="H74" s="52"/>
      <c r="I74" s="1"/>
      <c r="J74" s="202"/>
      <c r="K74" s="1"/>
      <c r="L74" s="1"/>
    </row>
    <row r="75" spans="1:12" s="119" customFormat="1" ht="24" customHeight="1" thickBot="1">
      <c r="A75" s="281" t="s">
        <v>157</v>
      </c>
      <c r="B75" s="286"/>
      <c r="C75" s="287" t="s">
        <v>176</v>
      </c>
      <c r="D75" s="289">
        <f>46674481.21+6077937.92</f>
        <v>52752419.130000003</v>
      </c>
      <c r="E75" s="289">
        <v>38802574.549999997</v>
      </c>
      <c r="F75" s="275">
        <v>7871906.6600000001</v>
      </c>
      <c r="G75" s="1"/>
      <c r="H75" s="52"/>
      <c r="I75" s="1"/>
      <c r="J75" s="202"/>
      <c r="K75" s="1"/>
      <c r="L75" s="1"/>
    </row>
    <row r="76" spans="1:12" s="119" customFormat="1" ht="24.6" customHeight="1" thickBot="1">
      <c r="A76" s="281" t="s">
        <v>100</v>
      </c>
      <c r="B76" s="286"/>
      <c r="C76" s="287" t="s">
        <v>179</v>
      </c>
      <c r="D76" s="289">
        <v>156000</v>
      </c>
      <c r="E76" s="289">
        <v>156000</v>
      </c>
      <c r="F76" s="275">
        <v>0</v>
      </c>
      <c r="G76" s="1"/>
      <c r="H76" s="52"/>
      <c r="I76" s="1"/>
      <c r="J76" s="202"/>
      <c r="K76" s="1"/>
      <c r="L76" s="1"/>
    </row>
    <row r="77" spans="1:12" s="119" customFormat="1" ht="21.75" customHeight="1" thickBot="1">
      <c r="A77" s="281" t="s">
        <v>148</v>
      </c>
      <c r="B77" s="286"/>
      <c r="C77" s="287" t="s">
        <v>177</v>
      </c>
      <c r="D77" s="288">
        <v>12700</v>
      </c>
      <c r="E77" s="289">
        <v>12700</v>
      </c>
      <c r="F77" s="275">
        <v>0</v>
      </c>
      <c r="G77" s="1"/>
      <c r="H77" s="52"/>
      <c r="I77" s="1"/>
      <c r="J77" s="202"/>
      <c r="K77" s="1"/>
      <c r="L77" s="1"/>
    </row>
    <row r="78" spans="1:12" s="119" customFormat="1" ht="24" customHeight="1" thickBot="1">
      <c r="A78" s="281" t="s">
        <v>228</v>
      </c>
      <c r="B78" s="286"/>
      <c r="C78" s="287" t="s">
        <v>249</v>
      </c>
      <c r="D78" s="289"/>
      <c r="E78" s="289"/>
      <c r="F78" s="275">
        <v>0</v>
      </c>
      <c r="G78" s="1"/>
      <c r="H78" s="52"/>
      <c r="I78" s="1"/>
      <c r="J78" s="202"/>
      <c r="K78" s="1"/>
      <c r="L78" s="1"/>
    </row>
    <row r="79" spans="1:12" s="119" customFormat="1" ht="25.15" customHeight="1" thickBot="1">
      <c r="A79" s="281" t="s">
        <v>152</v>
      </c>
      <c r="B79" s="286"/>
      <c r="C79" s="287" t="s">
        <v>178</v>
      </c>
      <c r="D79" s="289">
        <v>2955250.96</v>
      </c>
      <c r="E79" s="289">
        <v>2955250.96</v>
      </c>
      <c r="F79" s="275">
        <v>0</v>
      </c>
      <c r="G79" s="1"/>
      <c r="H79" s="52"/>
      <c r="I79" s="1"/>
      <c r="J79" s="202"/>
      <c r="K79" s="1"/>
      <c r="L79" s="1"/>
    </row>
    <row r="80" spans="1:12" s="119" customFormat="1" ht="82.5" customHeight="1" thickBot="1">
      <c r="A80" s="281" t="s">
        <v>181</v>
      </c>
      <c r="B80" s="286"/>
      <c r="C80" s="287" t="s">
        <v>330</v>
      </c>
      <c r="D80" s="289"/>
      <c r="E80" s="289"/>
      <c r="F80" s="275">
        <v>0</v>
      </c>
      <c r="G80" s="1"/>
      <c r="H80" s="52"/>
      <c r="I80" s="1"/>
      <c r="J80" s="202"/>
      <c r="K80" s="1"/>
      <c r="L80" s="1"/>
    </row>
    <row r="81" spans="1:12" s="119" customFormat="1" ht="47.25" customHeight="1" thickBot="1">
      <c r="A81" s="281" t="s">
        <v>269</v>
      </c>
      <c r="B81" s="286"/>
      <c r="C81" s="287" t="s">
        <v>183</v>
      </c>
      <c r="D81" s="289"/>
      <c r="E81" s="289"/>
      <c r="F81" s="275">
        <v>0</v>
      </c>
      <c r="G81" s="1"/>
      <c r="H81" s="52"/>
      <c r="I81" s="1"/>
      <c r="J81" s="202"/>
      <c r="K81" s="1"/>
      <c r="L81" s="1"/>
    </row>
    <row r="82" spans="1:12" s="119" customFormat="1" ht="34.5" customHeight="1" thickBot="1">
      <c r="A82" s="281" t="s">
        <v>229</v>
      </c>
      <c r="B82" s="286"/>
      <c r="C82" s="287" t="s">
        <v>212</v>
      </c>
      <c r="D82" s="288"/>
      <c r="E82" s="325">
        <v>-38935.08</v>
      </c>
      <c r="F82" s="275">
        <v>38935.08</v>
      </c>
      <c r="G82" s="1"/>
      <c r="H82" s="52"/>
      <c r="I82" s="1"/>
      <c r="J82" s="202"/>
      <c r="K82" s="1"/>
      <c r="L82" s="1"/>
    </row>
    <row r="83" spans="1:12" s="119" customFormat="1" ht="34.15" customHeight="1" thickBot="1">
      <c r="A83" s="281" t="s">
        <v>192</v>
      </c>
      <c r="B83" s="286"/>
      <c r="C83" s="287" t="s">
        <v>194</v>
      </c>
      <c r="D83" s="288"/>
      <c r="E83" s="277"/>
      <c r="F83" s="275">
        <v>0</v>
      </c>
      <c r="G83" s="1"/>
      <c r="H83" s="52"/>
      <c r="I83" s="1"/>
      <c r="J83" s="202"/>
      <c r="K83" s="1"/>
      <c r="L83" s="1"/>
    </row>
    <row r="84" spans="1:12" ht="0.75" customHeight="1">
      <c r="A84" s="60" t="s">
        <v>191</v>
      </c>
      <c r="B84" s="121"/>
      <c r="C84" s="147" t="s">
        <v>190</v>
      </c>
      <c r="D84" s="123"/>
      <c r="E84" s="183"/>
      <c r="F84" s="124">
        <v>0</v>
      </c>
    </row>
    <row r="85" spans="1:12" ht="32.25" customHeight="1">
      <c r="A85" s="60"/>
      <c r="B85" s="121"/>
      <c r="C85" s="147"/>
      <c r="D85" s="123"/>
      <c r="E85" s="183"/>
      <c r="F85" s="124"/>
    </row>
    <row r="86" spans="1:12" ht="299.25" hidden="1" customHeight="1">
      <c r="A86" s="60"/>
      <c r="B86" s="121"/>
      <c r="C86" s="147"/>
      <c r="D86" s="123"/>
      <c r="E86" s="183"/>
      <c r="F86" s="124"/>
    </row>
    <row r="87" spans="1:12" ht="10.5" customHeight="1">
      <c r="B87" s="2"/>
      <c r="C87" s="3"/>
      <c r="D87" s="4"/>
      <c r="E87" s="155"/>
      <c r="F87" s="66"/>
    </row>
    <row r="88" spans="1:12" ht="20.45" customHeight="1" thickBot="1">
      <c r="A88" s="273"/>
      <c r="B88" s="2"/>
      <c r="C88" s="274"/>
      <c r="D88" s="109"/>
      <c r="E88" s="161"/>
      <c r="F88" s="66" t="s">
        <v>59</v>
      </c>
    </row>
    <row r="89" spans="1:12" ht="10.9" customHeight="1">
      <c r="A89" s="301"/>
      <c r="B89" s="302" t="s">
        <v>244</v>
      </c>
      <c r="C89" s="302"/>
      <c r="D89" s="303"/>
      <c r="E89" s="303"/>
      <c r="F89" s="303"/>
    </row>
    <row r="90" spans="1:12" ht="10.9" customHeight="1">
      <c r="A90" s="304"/>
      <c r="B90" s="305"/>
      <c r="C90" s="305"/>
      <c r="D90" s="306"/>
      <c r="E90" s="306" t="s">
        <v>16</v>
      </c>
      <c r="F90" s="306"/>
    </row>
    <row r="91" spans="1:12" s="30" customFormat="1" ht="10.9" customHeight="1">
      <c r="A91" s="305"/>
      <c r="B91" s="305" t="s">
        <v>25</v>
      </c>
      <c r="C91" s="305" t="s">
        <v>21</v>
      </c>
      <c r="D91" s="306" t="s">
        <v>85</v>
      </c>
      <c r="E91" s="306"/>
      <c r="F91" s="306" t="s">
        <v>4</v>
      </c>
      <c r="G91" s="1"/>
      <c r="H91" s="52"/>
      <c r="I91" s="1"/>
      <c r="J91" s="202"/>
      <c r="K91" s="1"/>
      <c r="L91" s="1"/>
    </row>
    <row r="92" spans="1:12" ht="10.9" customHeight="1">
      <c r="A92" s="307" t="s">
        <v>7</v>
      </c>
      <c r="B92" s="305" t="s">
        <v>26</v>
      </c>
      <c r="C92" s="305" t="s">
        <v>22</v>
      </c>
      <c r="D92" s="306" t="s">
        <v>86</v>
      </c>
      <c r="E92" s="306"/>
      <c r="F92" s="306" t="s">
        <v>5</v>
      </c>
    </row>
    <row r="93" spans="1:12" ht="10.9" customHeight="1" thickBot="1">
      <c r="A93" s="308"/>
      <c r="B93" s="309" t="s">
        <v>27</v>
      </c>
      <c r="C93" s="309" t="s">
        <v>23</v>
      </c>
      <c r="D93" s="310" t="s">
        <v>5</v>
      </c>
      <c r="E93" s="310"/>
      <c r="F93" s="310"/>
    </row>
    <row r="94" spans="1:12" ht="23.25" customHeight="1" thickBot="1">
      <c r="A94" s="248"/>
      <c r="B94" s="248"/>
      <c r="C94" s="248"/>
      <c r="D94" s="249"/>
      <c r="E94" s="247"/>
      <c r="F94" s="249"/>
    </row>
    <row r="95" spans="1:12" ht="25.9" customHeight="1" thickBot="1">
      <c r="A95" s="213">
        <v>1</v>
      </c>
      <c r="B95" s="224" t="s">
        <v>351</v>
      </c>
      <c r="C95" s="224" t="s">
        <v>352</v>
      </c>
      <c r="D95" s="265" t="s">
        <v>2</v>
      </c>
      <c r="E95" s="265" t="s">
        <v>3</v>
      </c>
      <c r="F95" s="265" t="s">
        <v>17</v>
      </c>
    </row>
    <row r="96" spans="1:12" ht="10.9" customHeight="1" thickBot="1">
      <c r="A96" s="210" t="s">
        <v>28</v>
      </c>
      <c r="B96" s="236" t="s">
        <v>37</v>
      </c>
      <c r="C96" s="236" t="s">
        <v>55</v>
      </c>
      <c r="D96" s="249"/>
      <c r="E96" s="212">
        <f>E98</f>
        <v>-603872.71000000834</v>
      </c>
      <c r="F96" s="320"/>
    </row>
    <row r="97" spans="1:6" ht="23.45" customHeight="1" thickBot="1">
      <c r="A97" s="210" t="s">
        <v>40</v>
      </c>
      <c r="B97" s="236"/>
      <c r="C97" s="249"/>
      <c r="D97" s="249"/>
      <c r="E97" s="212"/>
      <c r="F97" s="320"/>
    </row>
    <row r="98" spans="1:6" ht="23.45" customHeight="1" thickBot="1">
      <c r="A98" s="210" t="s">
        <v>307</v>
      </c>
      <c r="B98" s="236" t="s">
        <v>41</v>
      </c>
      <c r="C98" s="249" t="s">
        <v>55</v>
      </c>
      <c r="D98" s="249"/>
      <c r="E98" s="212">
        <f>E102-E103</f>
        <v>-603872.71000000834</v>
      </c>
      <c r="F98" s="320"/>
    </row>
    <row r="99" spans="1:6" ht="23.45" customHeight="1" thickBot="1">
      <c r="A99" s="210" t="s">
        <v>306</v>
      </c>
      <c r="B99" s="236" t="s">
        <v>42</v>
      </c>
      <c r="C99" s="249" t="s">
        <v>55</v>
      </c>
      <c r="D99" s="249"/>
      <c r="E99" s="212" t="s">
        <v>55</v>
      </c>
      <c r="F99" s="249"/>
    </row>
    <row r="100" spans="1:6" ht="23.45" customHeight="1" thickBot="1">
      <c r="A100" s="210" t="s">
        <v>308</v>
      </c>
      <c r="B100" s="236" t="s">
        <v>38</v>
      </c>
      <c r="C100" s="249"/>
      <c r="D100" s="249"/>
      <c r="E100" s="212"/>
      <c r="F100" s="249"/>
    </row>
    <row r="101" spans="1:6" ht="23.45" customHeight="1" thickBot="1">
      <c r="A101" s="210" t="s">
        <v>310</v>
      </c>
      <c r="B101" s="236" t="s">
        <v>44</v>
      </c>
      <c r="C101" s="249"/>
      <c r="D101" s="249"/>
      <c r="E101" s="220">
        <f>E102</f>
        <v>53390236.909999996</v>
      </c>
      <c r="F101" s="249"/>
    </row>
    <row r="102" spans="1:6" ht="23.45" customHeight="1" thickBot="1">
      <c r="A102" s="210" t="s">
        <v>309</v>
      </c>
      <c r="B102" s="236"/>
      <c r="C102" s="249" t="s">
        <v>171</v>
      </c>
      <c r="D102" s="249"/>
      <c r="E102" s="220">
        <f>E19</f>
        <v>53390236.909999996</v>
      </c>
      <c r="F102" s="249"/>
    </row>
    <row r="103" spans="1:6" ht="23.45" customHeight="1" thickBot="1">
      <c r="A103" s="210" t="s">
        <v>311</v>
      </c>
      <c r="B103" s="236" t="s">
        <v>45</v>
      </c>
      <c r="C103" s="249"/>
      <c r="D103" s="249"/>
      <c r="E103" s="212">
        <f>Лист2!E10</f>
        <v>53994109.620000005</v>
      </c>
      <c r="F103" s="249"/>
    </row>
    <row r="104" spans="1:6" ht="23.45" customHeight="1" thickBot="1">
      <c r="A104" s="210" t="s">
        <v>132</v>
      </c>
      <c r="B104" s="236"/>
      <c r="C104" s="249" t="s">
        <v>172</v>
      </c>
      <c r="D104" s="249"/>
      <c r="E104" s="212">
        <f>E103</f>
        <v>53994109.620000005</v>
      </c>
      <c r="F104" s="249"/>
    </row>
    <row r="105" spans="1:6" ht="23.45" customHeight="1" thickBot="1">
      <c r="A105" s="210" t="s">
        <v>312</v>
      </c>
      <c r="B105" s="236" t="s">
        <v>47</v>
      </c>
      <c r="C105" s="249" t="s">
        <v>55</v>
      </c>
      <c r="D105" s="249" t="s">
        <v>55</v>
      </c>
      <c r="E105" s="247" t="s">
        <v>55</v>
      </c>
      <c r="F105" s="249" t="s">
        <v>55</v>
      </c>
    </row>
    <row r="106" spans="1:6" ht="23.45" customHeight="1" thickBot="1">
      <c r="A106" s="210" t="s">
        <v>313</v>
      </c>
      <c r="B106" s="236" t="s">
        <v>315</v>
      </c>
      <c r="C106" s="249" t="s">
        <v>55</v>
      </c>
      <c r="D106" s="249" t="s">
        <v>55</v>
      </c>
      <c r="E106" s="247" t="s">
        <v>55</v>
      </c>
      <c r="F106" s="249" t="s">
        <v>55</v>
      </c>
    </row>
    <row r="107" spans="1:6" ht="9.75" customHeight="1">
      <c r="A107" s="60" t="s">
        <v>314</v>
      </c>
      <c r="B107" s="99" t="s">
        <v>316</v>
      </c>
      <c r="C107" s="61" t="s">
        <v>55</v>
      </c>
      <c r="D107" s="61" t="s">
        <v>55</v>
      </c>
      <c r="E107" s="158" t="s">
        <v>55</v>
      </c>
      <c r="F107" s="61" t="s">
        <v>55</v>
      </c>
    </row>
    <row r="108" spans="1:6" ht="12.75" customHeight="1">
      <c r="A108" s="194"/>
      <c r="B108" s="107"/>
      <c r="C108" s="61"/>
      <c r="D108" s="63"/>
      <c r="E108" s="159"/>
      <c r="F108" s="61"/>
    </row>
    <row r="109" spans="1:6" ht="15.75" customHeight="1">
      <c r="A109" s="3" t="s">
        <v>325</v>
      </c>
      <c r="B109" s="3"/>
      <c r="C109" s="103" t="s">
        <v>188</v>
      </c>
      <c r="D109" s="108"/>
      <c r="E109" s="160"/>
      <c r="F109" s="108"/>
    </row>
    <row r="110" spans="1:6" ht="9.9499999999999993" customHeight="1">
      <c r="A110" s="52" t="s">
        <v>355</v>
      </c>
      <c r="D110" s="108"/>
      <c r="E110" s="160"/>
      <c r="F110" s="108"/>
    </row>
    <row r="111" spans="1:6" ht="12.75" customHeight="1">
      <c r="A111" s="195"/>
      <c r="B111" s="3"/>
      <c r="C111" s="196"/>
      <c r="D111" s="108"/>
      <c r="E111" s="160"/>
      <c r="F111" s="108"/>
    </row>
    <row r="112" spans="1:6">
      <c r="A112" s="3" t="s">
        <v>336</v>
      </c>
      <c r="B112" s="3"/>
      <c r="C112" s="103" t="s">
        <v>507</v>
      </c>
      <c r="D112" s="108"/>
      <c r="E112" s="160"/>
      <c r="F112" s="108"/>
    </row>
    <row r="113" spans="1:6">
      <c r="A113" s="3" t="s">
        <v>256</v>
      </c>
      <c r="B113" s="3"/>
      <c r="C113" s="62"/>
      <c r="D113" s="108"/>
      <c r="E113" s="161"/>
      <c r="F113" s="110"/>
    </row>
    <row r="114" spans="1:6">
      <c r="A114" s="115"/>
      <c r="D114" s="108"/>
      <c r="E114" s="160"/>
      <c r="F114" s="110"/>
    </row>
    <row r="115" spans="1:6">
      <c r="A115" s="52" t="s">
        <v>508</v>
      </c>
      <c r="D115" s="108"/>
      <c r="E115" s="160"/>
      <c r="F115" s="110"/>
    </row>
    <row r="116" spans="1:6">
      <c r="A116" s="62"/>
      <c r="B116" s="62"/>
      <c r="C116" s="64"/>
      <c r="D116" s="65"/>
      <c r="E116" s="157"/>
      <c r="F116" s="65"/>
    </row>
  </sheetData>
  <mergeCells count="2">
    <mergeCell ref="B1:F1"/>
    <mergeCell ref="A2:D2"/>
  </mergeCells>
  <phoneticPr fontId="3" type="noConversion"/>
  <printOptions gridLinesSet="0"/>
  <pageMargins left="0.39370078740157483" right="0.43307086614173229" top="0.19685039370078741" bottom="0.35433070866141736" header="0.15748031496062992" footer="8.1102362204724407"/>
  <pageSetup paperSize="9" scale="90" fitToHeight="10" pageOrder="overThenDown" orientation="portrait" r:id="rId1"/>
  <headerFooter alignWithMargins="0"/>
  <rowBreaks count="1" manualBreakCount="1"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topLeftCell="D211" zoomScale="150" zoomScaleNormal="150" workbookViewId="0">
      <selection activeCell="A228" sqref="A228"/>
    </sheetView>
  </sheetViews>
  <sheetFormatPr defaultRowHeight="12.75"/>
  <cols>
    <col min="1" max="1" width="34.42578125" style="1" customWidth="1"/>
    <col min="2" max="2" width="4.5703125" style="1" customWidth="1"/>
    <col min="3" max="3" width="20.7109375" style="1" customWidth="1"/>
    <col min="4" max="5" width="15.7109375" style="261" customWidth="1"/>
    <col min="6" max="6" width="15.7109375" style="262" customWidth="1"/>
    <col min="7" max="7" width="1.5703125" style="1" hidden="1" customWidth="1"/>
    <col min="8" max="8" width="13.28515625" style="1" bestFit="1" customWidth="1"/>
    <col min="9" max="9" width="10.5703125" style="1" bestFit="1" customWidth="1"/>
    <col min="10" max="10" width="13.28515625" style="1" bestFit="1" customWidth="1"/>
    <col min="11" max="16384" width="9.140625" style="1"/>
  </cols>
  <sheetData>
    <row r="1" spans="1:7" ht="15">
      <c r="A1" s="203"/>
      <c r="B1" s="204"/>
      <c r="C1" s="205"/>
      <c r="D1" s="255"/>
      <c r="E1" s="256" t="s">
        <v>84</v>
      </c>
      <c r="F1" s="256"/>
      <c r="G1" s="5"/>
    </row>
    <row r="2" spans="1:7" ht="15.75" thickBot="1">
      <c r="A2" s="246"/>
      <c r="B2" s="246"/>
      <c r="C2" s="365" t="s">
        <v>242</v>
      </c>
      <c r="D2" s="365"/>
      <c r="E2" s="365"/>
      <c r="F2" s="257"/>
      <c r="G2" s="9"/>
    </row>
    <row r="3" spans="1:7" ht="12" customHeight="1">
      <c r="A3" s="372" t="s">
        <v>7</v>
      </c>
      <c r="B3" s="372" t="s">
        <v>25</v>
      </c>
      <c r="C3" s="377" t="s">
        <v>75</v>
      </c>
      <c r="D3" s="378" t="s">
        <v>301</v>
      </c>
      <c r="E3" s="369" t="s">
        <v>300</v>
      </c>
      <c r="F3" s="366" t="s">
        <v>299</v>
      </c>
      <c r="G3" s="172"/>
    </row>
    <row r="4" spans="1:7" ht="9.75" customHeight="1">
      <c r="A4" s="373"/>
      <c r="B4" s="375"/>
      <c r="C4" s="375"/>
      <c r="D4" s="375"/>
      <c r="E4" s="370"/>
      <c r="F4" s="367"/>
      <c r="G4" s="17"/>
    </row>
    <row r="5" spans="1:7" ht="11.25" customHeight="1">
      <c r="A5" s="373"/>
      <c r="B5" s="375"/>
      <c r="C5" s="375"/>
      <c r="D5" s="375"/>
      <c r="E5" s="370"/>
      <c r="F5" s="367"/>
      <c r="G5" s="65" t="s">
        <v>77</v>
      </c>
    </row>
    <row r="6" spans="1:7" ht="11.25" customHeight="1">
      <c r="A6" s="373"/>
      <c r="B6" s="375"/>
      <c r="C6" s="375"/>
      <c r="D6" s="375"/>
      <c r="E6" s="370"/>
      <c r="F6" s="367"/>
      <c r="G6" s="65" t="s">
        <v>79</v>
      </c>
    </row>
    <row r="7" spans="1:7" ht="10.5" customHeight="1">
      <c r="A7" s="373"/>
      <c r="B7" s="375"/>
      <c r="C7" s="375"/>
      <c r="D7" s="375"/>
      <c r="E7" s="370"/>
      <c r="F7" s="367"/>
      <c r="G7" s="65" t="s">
        <v>76</v>
      </c>
    </row>
    <row r="8" spans="1:7" ht="11.25" customHeight="1" thickBot="1">
      <c r="A8" s="374"/>
      <c r="B8" s="376"/>
      <c r="C8" s="376"/>
      <c r="D8" s="376"/>
      <c r="E8" s="371"/>
      <c r="F8" s="368"/>
      <c r="G8" s="65" t="s">
        <v>78</v>
      </c>
    </row>
    <row r="9" spans="1:7" ht="13.5" thickBot="1">
      <c r="A9" s="248">
        <v>1</v>
      </c>
      <c r="B9" s="248">
        <v>2</v>
      </c>
      <c r="C9" s="248">
        <v>3</v>
      </c>
      <c r="D9" s="247" t="s">
        <v>2</v>
      </c>
      <c r="E9" s="247" t="s">
        <v>3</v>
      </c>
      <c r="F9" s="249" t="s">
        <v>17</v>
      </c>
      <c r="G9" s="245" t="s">
        <v>80</v>
      </c>
    </row>
    <row r="10" spans="1:7" s="30" customFormat="1" ht="15" customHeight="1" thickBot="1">
      <c r="A10" s="252" t="s">
        <v>81</v>
      </c>
      <c r="B10" s="253" t="s">
        <v>82</v>
      </c>
      <c r="C10" s="253" t="s">
        <v>55</v>
      </c>
      <c r="D10" s="258">
        <f>D11+D14+D17+D21+D24+D27+D30+D33+D38+D41+D45+D49+D52+D55+D58+D63+D67+D70+D73+D77+D80+D84+D94+D97+D100+D103+D106+D109+D112+D115+D123+D127+D130+D133+D136+D139+D142+D147+D152+D155+D158+D162+D165+D169+D172+D175+D184+D194+D181+D190+D187+D196+D201+D206+D210</f>
        <v>69865554.879999995</v>
      </c>
      <c r="E10" s="258">
        <f>E11+E14+E17+E21+E24+E27+E30+E33+E38+E41+E45+E49+E52+E55+E58+E63+E67+E70+E73+E77+E80+E84+E94+E97+E100+E103+E106+E109+E112+E115+E123+E127+E130+E133+E136+E139+E142+E147+E152+E155+E158+E162+E165+E169+E172+E175+E184+E194+E181+E190+E187+E196+E201+E206+E210</f>
        <v>53994109.620000005</v>
      </c>
      <c r="F10" s="258">
        <f>F11+F14+F17+F21+F24+F27+F30+F33+F38+F41+F45+F49+F52+F55+F58+F63+F67+F70+F73+F77+F80+F84+F94+F97+F100+F103+F106+F109+F112+F115+F123+F127+F130+F133+F136+F139+F142+F147+F152+F155+F158+F162+F165+F169+F172+F175+F184+F194+F181+F190+F187+F196+F201+F206+F210</f>
        <v>15871445.259999998</v>
      </c>
      <c r="G10" s="258" t="e">
        <f>G11+G14+G17+G21+G24+G27+G30+G33+G38+G41+G45+G49+G52+G55+G58+G63+G67+G70+G73+G77+G80+G84+G94+G97+G100+G103+G106+G109+G112+G115+G123+G127+G130+G133+G136+G139+G142+G147+G152+G155+G158+G162+G165+G169+G172+G175+G184+G194+G181+G190+G187+G196+G201+G206+G210</f>
        <v>#REF!</v>
      </c>
    </row>
    <row r="11" spans="1:7" s="37" customFormat="1" ht="42.6" customHeight="1" thickBot="1">
      <c r="A11" s="206" t="s">
        <v>331</v>
      </c>
      <c r="B11" s="207"/>
      <c r="C11" s="264" t="s">
        <v>358</v>
      </c>
      <c r="D11" s="208">
        <f>D12</f>
        <v>2742000</v>
      </c>
      <c r="E11" s="208">
        <v>2742000</v>
      </c>
      <c r="F11" s="208">
        <f>D11-E11</f>
        <v>0</v>
      </c>
      <c r="G11" s="173" t="e">
        <f>#REF!-#REF!</f>
        <v>#REF!</v>
      </c>
    </row>
    <row r="12" spans="1:7" s="187" customFormat="1" ht="15" customHeight="1" thickBot="1">
      <c r="A12" s="210" t="s">
        <v>115</v>
      </c>
      <c r="B12" s="211"/>
      <c r="C12" s="247" t="s">
        <v>359</v>
      </c>
      <c r="D12" s="337">
        <v>2742000</v>
      </c>
      <c r="E12" s="212">
        <v>2742000</v>
      </c>
      <c r="F12" s="212">
        <f>D12-E12</f>
        <v>0</v>
      </c>
      <c r="G12" s="188" t="e">
        <f>#REF!-#REF!</f>
        <v>#REF!</v>
      </c>
    </row>
    <row r="13" spans="1:7" s="187" customFormat="1" ht="10.9" customHeight="1" thickBot="1">
      <c r="A13" s="213"/>
      <c r="B13" s="211"/>
      <c r="C13" s="265"/>
      <c r="D13" s="214"/>
      <c r="E13" s="214"/>
      <c r="F13" s="214"/>
      <c r="G13" s="188"/>
    </row>
    <row r="14" spans="1:7" s="37" customFormat="1" ht="58.9" customHeight="1" thickBot="1">
      <c r="A14" s="206" t="s">
        <v>345</v>
      </c>
      <c r="B14" s="207"/>
      <c r="C14" s="264" t="s">
        <v>360</v>
      </c>
      <c r="D14" s="208">
        <f>D15</f>
        <v>3728</v>
      </c>
      <c r="E14" s="208">
        <f>E15</f>
        <v>3728</v>
      </c>
      <c r="F14" s="208">
        <f>F15</f>
        <v>0</v>
      </c>
      <c r="G14" s="208" t="e">
        <f>G15</f>
        <v>#REF!</v>
      </c>
    </row>
    <row r="15" spans="1:7" s="187" customFormat="1" ht="15" customHeight="1" thickBot="1">
      <c r="A15" s="210" t="s">
        <v>115</v>
      </c>
      <c r="B15" s="211"/>
      <c r="C15" s="247" t="s">
        <v>361</v>
      </c>
      <c r="D15" s="212">
        <v>3728</v>
      </c>
      <c r="E15" s="212">
        <v>3728</v>
      </c>
      <c r="F15" s="212">
        <f>D15-E15</f>
        <v>0</v>
      </c>
      <c r="G15" s="188" t="e">
        <f>#REF!-#REF!</f>
        <v>#REF!</v>
      </c>
    </row>
    <row r="16" spans="1:7" s="187" customFormat="1" ht="10.9" customHeight="1" thickBot="1">
      <c r="A16" s="213"/>
      <c r="B16" s="211"/>
      <c r="C16" s="265"/>
      <c r="D16" s="214"/>
      <c r="E16" s="214"/>
      <c r="F16" s="214"/>
      <c r="G16" s="188"/>
    </row>
    <row r="17" spans="1:8" s="185" customFormat="1" ht="54.75" customHeight="1" thickBot="1">
      <c r="A17" s="206" t="s">
        <v>270</v>
      </c>
      <c r="B17" s="215"/>
      <c r="C17" s="264" t="s">
        <v>362</v>
      </c>
      <c r="D17" s="208">
        <f>D18+D19</f>
        <v>8700</v>
      </c>
      <c r="E17" s="208">
        <f>E18+E19</f>
        <v>8700</v>
      </c>
      <c r="F17" s="208">
        <f>F18+F19</f>
        <v>0</v>
      </c>
      <c r="G17" s="184" t="e">
        <f>#REF!-#REF!</f>
        <v>#REF!</v>
      </c>
    </row>
    <row r="18" spans="1:8" s="190" customFormat="1" ht="15" customHeight="1" thickBot="1">
      <c r="A18" s="211" t="s">
        <v>128</v>
      </c>
      <c r="B18" s="216"/>
      <c r="C18" s="247" t="s">
        <v>363</v>
      </c>
      <c r="D18" s="212">
        <v>4750</v>
      </c>
      <c r="E18" s="212">
        <v>4750</v>
      </c>
      <c r="F18" s="212">
        <f>D18-E18</f>
        <v>0</v>
      </c>
      <c r="G18" s="188" t="e">
        <f>#REF!-#REF!</f>
        <v>#REF!</v>
      </c>
    </row>
    <row r="19" spans="1:8" s="190" customFormat="1" ht="15" customHeight="1" thickBot="1">
      <c r="A19" s="211" t="s">
        <v>128</v>
      </c>
      <c r="B19" s="216"/>
      <c r="C19" s="247" t="s">
        <v>364</v>
      </c>
      <c r="D19" s="212">
        <v>3950</v>
      </c>
      <c r="E19" s="212">
        <v>3950</v>
      </c>
      <c r="F19" s="212">
        <f>D19-E19</f>
        <v>0</v>
      </c>
      <c r="G19" s="188" t="e">
        <f>#REF!-#REF!</f>
        <v>#REF!</v>
      </c>
    </row>
    <row r="20" spans="1:8" s="190" customFormat="1" ht="10.9" customHeight="1" thickBot="1">
      <c r="A20" s="213"/>
      <c r="B20" s="216"/>
      <c r="C20" s="265"/>
      <c r="D20" s="214"/>
      <c r="E20" s="214"/>
      <c r="F20" s="214"/>
      <c r="G20" s="188" t="e">
        <f>#REF!-#REF!</f>
        <v>#REF!</v>
      </c>
    </row>
    <row r="21" spans="1:8" s="30" customFormat="1" ht="75" customHeight="1" thickBot="1">
      <c r="A21" s="217" t="s">
        <v>271</v>
      </c>
      <c r="B21" s="218"/>
      <c r="C21" s="264" t="s">
        <v>365</v>
      </c>
      <c r="D21" s="208">
        <f>D22</f>
        <v>985732.84</v>
      </c>
      <c r="E21" s="208">
        <f>E22</f>
        <v>985732.84</v>
      </c>
      <c r="F21" s="208">
        <f>F22</f>
        <v>0</v>
      </c>
      <c r="G21" s="173" t="e">
        <f>#REF!-#REF!</f>
        <v>#REF!</v>
      </c>
    </row>
    <row r="22" spans="1:8" s="190" customFormat="1" ht="15" customHeight="1" thickBot="1">
      <c r="A22" s="211" t="s">
        <v>102</v>
      </c>
      <c r="B22" s="219"/>
      <c r="C22" s="247" t="s">
        <v>366</v>
      </c>
      <c r="D22" s="212">
        <v>985732.84</v>
      </c>
      <c r="E22" s="212">
        <v>985732.84</v>
      </c>
      <c r="F22" s="220">
        <f>D22-E22</f>
        <v>0</v>
      </c>
      <c r="G22" s="188" t="e">
        <f>#REF!-#REF!</f>
        <v>#REF!</v>
      </c>
      <c r="H22" s="270"/>
    </row>
    <row r="23" spans="1:8" s="190" customFormat="1" ht="10.5" customHeight="1" thickBot="1">
      <c r="A23" s="211"/>
      <c r="B23" s="219"/>
      <c r="C23" s="247"/>
      <c r="D23" s="212"/>
      <c r="E23" s="212"/>
      <c r="F23" s="220"/>
      <c r="G23" s="188"/>
    </row>
    <row r="24" spans="1:8" s="30" customFormat="1" ht="74.25" customHeight="1" thickBot="1">
      <c r="A24" s="221" t="s">
        <v>272</v>
      </c>
      <c r="B24" s="218"/>
      <c r="C24" s="264" t="s">
        <v>367</v>
      </c>
      <c r="D24" s="208">
        <f>D25</f>
        <v>261297.55</v>
      </c>
      <c r="E24" s="208">
        <f>E25</f>
        <v>261297.55</v>
      </c>
      <c r="F24" s="208">
        <f>F25</f>
        <v>0</v>
      </c>
      <c r="G24" s="173" t="e">
        <f>#REF!-#REF!</f>
        <v>#REF!</v>
      </c>
    </row>
    <row r="25" spans="1:8" s="190" customFormat="1" ht="15" customHeight="1" thickBot="1">
      <c r="A25" s="211" t="s">
        <v>106</v>
      </c>
      <c r="B25" s="222"/>
      <c r="C25" s="247" t="s">
        <v>368</v>
      </c>
      <c r="D25" s="212">
        <v>261297.55</v>
      </c>
      <c r="E25" s="212">
        <v>261297.55</v>
      </c>
      <c r="F25" s="220">
        <f>D25-E25</f>
        <v>0</v>
      </c>
      <c r="G25" s="188"/>
      <c r="H25" s="270"/>
    </row>
    <row r="26" spans="1:8" s="190" customFormat="1" ht="10.9" customHeight="1" thickBot="1">
      <c r="A26" s="213"/>
      <c r="B26" s="216"/>
      <c r="C26" s="265"/>
      <c r="D26" s="214"/>
      <c r="E26" s="214"/>
      <c r="F26" s="212"/>
      <c r="G26" s="188" t="e">
        <f>#REF!-#REF!</f>
        <v>#REF!</v>
      </c>
    </row>
    <row r="27" spans="1:8" s="37" customFormat="1" ht="88.15" customHeight="1" thickBot="1">
      <c r="A27" s="206" t="s">
        <v>373</v>
      </c>
      <c r="B27" s="215"/>
      <c r="C27" s="264" t="s">
        <v>369</v>
      </c>
      <c r="D27" s="208">
        <f>D28</f>
        <v>4317043.8899999997</v>
      </c>
      <c r="E27" s="208">
        <f>E28</f>
        <v>4317043.8899999997</v>
      </c>
      <c r="F27" s="208">
        <f>D27-E27</f>
        <v>0</v>
      </c>
      <c r="G27" s="174" t="e">
        <f>#REF!-#REF!</f>
        <v>#REF!</v>
      </c>
    </row>
    <row r="28" spans="1:8" s="37" customFormat="1" ht="15" customHeight="1" thickBot="1">
      <c r="A28" s="211" t="s">
        <v>102</v>
      </c>
      <c r="B28" s="219"/>
      <c r="C28" s="247" t="s">
        <v>370</v>
      </c>
      <c r="D28" s="212">
        <v>4317043.8899999997</v>
      </c>
      <c r="E28" s="212">
        <v>4317043.8899999997</v>
      </c>
      <c r="F28" s="220">
        <f>D28-E28</f>
        <v>0</v>
      </c>
      <c r="G28" s="174" t="e">
        <f>#REF!-#REF!</f>
        <v>#REF!</v>
      </c>
      <c r="H28" s="344"/>
    </row>
    <row r="29" spans="1:8" s="187" customFormat="1" ht="10.5" customHeight="1" thickBot="1">
      <c r="A29" s="211"/>
      <c r="B29" s="219"/>
      <c r="C29" s="247"/>
      <c r="D29" s="212"/>
      <c r="E29" s="212"/>
      <c r="F29" s="212"/>
      <c r="G29" s="176"/>
    </row>
    <row r="30" spans="1:8" s="37" customFormat="1" ht="94.5" customHeight="1" thickBot="1">
      <c r="A30" s="206" t="s">
        <v>374</v>
      </c>
      <c r="B30" s="215"/>
      <c r="C30" s="264" t="s">
        <v>371</v>
      </c>
      <c r="D30" s="208">
        <f>D31</f>
        <v>1266620.47</v>
      </c>
      <c r="E30" s="208">
        <f>E31</f>
        <v>1266620.47</v>
      </c>
      <c r="F30" s="208">
        <f>F31</f>
        <v>0</v>
      </c>
      <c r="G30" s="174" t="e">
        <f>#REF!-#REF!</f>
        <v>#REF!</v>
      </c>
    </row>
    <row r="31" spans="1:8" s="30" customFormat="1" ht="15" customHeight="1" thickBot="1">
      <c r="A31" s="211" t="s">
        <v>106</v>
      </c>
      <c r="B31" s="222"/>
      <c r="C31" s="247" t="s">
        <v>372</v>
      </c>
      <c r="D31" s="250">
        <v>1266620.47</v>
      </c>
      <c r="E31" s="251">
        <v>1266620.47</v>
      </c>
      <c r="F31" s="220">
        <f>D31-E31</f>
        <v>0</v>
      </c>
      <c r="G31" s="174"/>
    </row>
    <row r="32" spans="1:8" s="30" customFormat="1" ht="10.5" customHeight="1" thickBot="1">
      <c r="A32" s="211"/>
      <c r="B32" s="222"/>
      <c r="C32" s="247"/>
      <c r="D32" s="250"/>
      <c r="E32" s="251"/>
      <c r="F32" s="220"/>
      <c r="G32" s="174"/>
    </row>
    <row r="33" spans="1:8" s="37" customFormat="1" ht="91.5" customHeight="1" thickBot="1">
      <c r="A33" s="206" t="s">
        <v>273</v>
      </c>
      <c r="B33" s="215"/>
      <c r="C33" s="264" t="s">
        <v>375</v>
      </c>
      <c r="D33" s="208">
        <f>D34+D35+D36</f>
        <v>33114.230000000003</v>
      </c>
      <c r="E33" s="208">
        <f>E34+E35+E36</f>
        <v>33114.230000000003</v>
      </c>
      <c r="F33" s="208">
        <f>F34+F35+F36</f>
        <v>0</v>
      </c>
      <c r="G33" s="174" t="e">
        <f>#REF!-#REF!</f>
        <v>#REF!</v>
      </c>
    </row>
    <row r="34" spans="1:8" s="30" customFormat="1" ht="15" customHeight="1" thickBot="1">
      <c r="A34" s="211" t="s">
        <v>108</v>
      </c>
      <c r="B34" s="222"/>
      <c r="C34" s="247" t="s">
        <v>376</v>
      </c>
      <c r="D34" s="250">
        <v>10762.4</v>
      </c>
      <c r="E34" s="251">
        <v>10762.4</v>
      </c>
      <c r="F34" s="220">
        <f>D34-E34</f>
        <v>0</v>
      </c>
      <c r="G34" s="174"/>
    </row>
    <row r="35" spans="1:8" s="30" customFormat="1" ht="15" customHeight="1" thickBot="1">
      <c r="A35" s="211" t="s">
        <v>125</v>
      </c>
      <c r="B35" s="222"/>
      <c r="C35" s="247" t="s">
        <v>377</v>
      </c>
      <c r="D35" s="250">
        <v>0</v>
      </c>
      <c r="E35" s="251">
        <v>0</v>
      </c>
      <c r="F35" s="220">
        <f>D35-E35</f>
        <v>0</v>
      </c>
      <c r="G35" s="174"/>
    </row>
    <row r="36" spans="1:8" s="30" customFormat="1" ht="15" customHeight="1" thickBot="1">
      <c r="A36" s="211" t="s">
        <v>125</v>
      </c>
      <c r="B36" s="222"/>
      <c r="C36" s="247" t="s">
        <v>378</v>
      </c>
      <c r="D36" s="212">
        <v>22351.83</v>
      </c>
      <c r="E36" s="212">
        <v>22351.83</v>
      </c>
      <c r="F36" s="220">
        <f>D36-E36</f>
        <v>0</v>
      </c>
      <c r="G36" s="176" t="e">
        <f>#REF!-#REF!</f>
        <v>#REF!</v>
      </c>
    </row>
    <row r="37" spans="1:8" s="190" customFormat="1" ht="10.9" customHeight="1" thickBot="1">
      <c r="A37" s="213"/>
      <c r="B37" s="216"/>
      <c r="C37" s="265"/>
      <c r="D37" s="214"/>
      <c r="E37" s="214"/>
      <c r="F37" s="214"/>
      <c r="G37" s="188" t="e">
        <f>#REF!-#REF!</f>
        <v>#REF!</v>
      </c>
    </row>
    <row r="38" spans="1:8" s="37" customFormat="1" ht="42.75" customHeight="1" thickBot="1">
      <c r="A38" s="206" t="s">
        <v>274</v>
      </c>
      <c r="B38" s="215"/>
      <c r="C38" s="264" t="s">
        <v>379</v>
      </c>
      <c r="D38" s="208">
        <f>D39</f>
        <v>4625</v>
      </c>
      <c r="E38" s="208">
        <f>E39</f>
        <v>4625</v>
      </c>
      <c r="F38" s="208">
        <f>D38-E38</f>
        <v>0</v>
      </c>
      <c r="G38" s="174" t="e">
        <f>#REF!-#REF!</f>
        <v>#REF!</v>
      </c>
    </row>
    <row r="39" spans="1:8" s="30" customFormat="1" ht="15" customHeight="1" thickBot="1">
      <c r="A39" s="211" t="s">
        <v>125</v>
      </c>
      <c r="B39" s="222"/>
      <c r="C39" s="247" t="s">
        <v>380</v>
      </c>
      <c r="D39" s="212">
        <v>4625</v>
      </c>
      <c r="E39" s="212">
        <v>4625</v>
      </c>
      <c r="F39" s="220">
        <f>D39-E39</f>
        <v>0</v>
      </c>
      <c r="G39" s="176" t="e">
        <f>#REF!-#REF!</f>
        <v>#REF!</v>
      </c>
    </row>
    <row r="40" spans="1:8" s="37" customFormat="1" ht="10.5" customHeight="1" thickBot="1">
      <c r="A40" s="211"/>
      <c r="B40" s="216"/>
      <c r="C40" s="247"/>
      <c r="D40" s="212"/>
      <c r="E40" s="212"/>
      <c r="F40" s="212"/>
      <c r="G40" s="176" t="e">
        <f>#REF!-#REF!</f>
        <v>#REF!</v>
      </c>
    </row>
    <row r="41" spans="1:8" s="37" customFormat="1" ht="45" customHeight="1" thickBot="1">
      <c r="A41" s="223" t="s">
        <v>275</v>
      </c>
      <c r="B41" s="218"/>
      <c r="C41" s="264" t="s">
        <v>381</v>
      </c>
      <c r="D41" s="208">
        <f>D42+D43</f>
        <v>249890.03</v>
      </c>
      <c r="E41" s="208">
        <f>E42+E43</f>
        <v>248390.03</v>
      </c>
      <c r="F41" s="208">
        <f>F42+F43</f>
        <v>1500</v>
      </c>
      <c r="G41" s="174" t="e">
        <f>#REF!-#REF!</f>
        <v>#REF!</v>
      </c>
    </row>
    <row r="42" spans="1:8" s="37" customFormat="1" ht="15" customHeight="1" thickBot="1">
      <c r="A42" s="211" t="s">
        <v>104</v>
      </c>
      <c r="B42" s="224"/>
      <c r="C42" s="247" t="s">
        <v>382</v>
      </c>
      <c r="D42" s="250">
        <v>249890.03</v>
      </c>
      <c r="E42" s="251">
        <v>248390.03</v>
      </c>
      <c r="F42" s="212">
        <f>D42-E42</f>
        <v>1500</v>
      </c>
      <c r="G42" s="174" t="e">
        <f>#REF!-#REF!</f>
        <v>#REF!</v>
      </c>
      <c r="H42" s="345"/>
    </row>
    <row r="43" spans="1:8" s="187" customFormat="1" ht="15" customHeight="1" thickBot="1">
      <c r="A43" s="211" t="s">
        <v>104</v>
      </c>
      <c r="B43" s="224"/>
      <c r="C43" s="247" t="s">
        <v>383</v>
      </c>
      <c r="D43" s="250">
        <v>0</v>
      </c>
      <c r="E43" s="251">
        <v>0</v>
      </c>
      <c r="F43" s="212">
        <f>D43-E43</f>
        <v>0</v>
      </c>
      <c r="G43" s="176" t="e">
        <f>#REF!-#REF!</f>
        <v>#REF!</v>
      </c>
    </row>
    <row r="44" spans="1:8" s="30" customFormat="1" ht="10.5" customHeight="1" thickBot="1">
      <c r="A44" s="211"/>
      <c r="B44" s="222"/>
      <c r="C44" s="247"/>
      <c r="D44" s="212"/>
      <c r="E44" s="212"/>
      <c r="F44" s="212"/>
      <c r="G44" s="174"/>
    </row>
    <row r="45" spans="1:8" s="187" customFormat="1" ht="45" customHeight="1" thickBot="1">
      <c r="A45" s="223" t="s">
        <v>275</v>
      </c>
      <c r="B45" s="218"/>
      <c r="C45" s="264" t="s">
        <v>384</v>
      </c>
      <c r="D45" s="208">
        <f>D46+D47</f>
        <v>369324.92</v>
      </c>
      <c r="E45" s="208">
        <f>E46+E47</f>
        <v>320705.56</v>
      </c>
      <c r="F45" s="208">
        <f>F46+F47</f>
        <v>48619.360000000001</v>
      </c>
      <c r="G45" s="176" t="e">
        <f>#REF!-#REF!</f>
        <v>#REF!</v>
      </c>
    </row>
    <row r="46" spans="1:8" s="187" customFormat="1" ht="15" customHeight="1" thickBot="1">
      <c r="A46" s="211" t="s">
        <v>104</v>
      </c>
      <c r="B46" s="224"/>
      <c r="C46" s="247" t="s">
        <v>385</v>
      </c>
      <c r="D46" s="250">
        <v>320705.56</v>
      </c>
      <c r="E46" s="251">
        <v>320705.56</v>
      </c>
      <c r="F46" s="212">
        <f>D46-E46</f>
        <v>0</v>
      </c>
      <c r="G46" s="176" t="e">
        <f>#REF!-#REF!</f>
        <v>#REF!</v>
      </c>
    </row>
    <row r="47" spans="1:8" s="187" customFormat="1" ht="15" customHeight="1" thickBot="1">
      <c r="A47" s="211" t="s">
        <v>128</v>
      </c>
      <c r="B47" s="224"/>
      <c r="C47" s="247" t="s">
        <v>386</v>
      </c>
      <c r="D47" s="250">
        <v>48619.360000000001</v>
      </c>
      <c r="E47" s="251">
        <v>0</v>
      </c>
      <c r="F47" s="212">
        <f>D47-E47</f>
        <v>48619.360000000001</v>
      </c>
      <c r="G47" s="176" t="e">
        <f>#REF!-#REF!</f>
        <v>#REF!</v>
      </c>
    </row>
    <row r="48" spans="1:8" s="190" customFormat="1" ht="10.5" customHeight="1" thickBot="1">
      <c r="A48" s="211"/>
      <c r="B48" s="222"/>
      <c r="C48" s="247"/>
      <c r="D48" s="212"/>
      <c r="E48" s="212"/>
      <c r="F48" s="212"/>
      <c r="G48" s="176"/>
    </row>
    <row r="49" spans="1:8" s="30" customFormat="1" ht="55.5" customHeight="1" thickBot="1">
      <c r="A49" s="223" t="s">
        <v>276</v>
      </c>
      <c r="B49" s="215"/>
      <c r="C49" s="264" t="s">
        <v>387</v>
      </c>
      <c r="D49" s="208">
        <f>D50</f>
        <v>105184.71</v>
      </c>
      <c r="E49" s="208">
        <f>E50</f>
        <v>105184.71</v>
      </c>
      <c r="F49" s="208">
        <f>D49-E49</f>
        <v>0</v>
      </c>
      <c r="G49" s="175" t="e">
        <f>#REF!-#REF!</f>
        <v>#REF!</v>
      </c>
    </row>
    <row r="50" spans="1:8" s="30" customFormat="1" ht="15" customHeight="1" thickBot="1">
      <c r="A50" s="211" t="s">
        <v>102</v>
      </c>
      <c r="B50" s="219"/>
      <c r="C50" s="247" t="s">
        <v>388</v>
      </c>
      <c r="D50" s="250">
        <v>105184.71</v>
      </c>
      <c r="E50" s="251">
        <v>105184.71</v>
      </c>
      <c r="F50" s="220">
        <f>D50-E50</f>
        <v>0</v>
      </c>
      <c r="G50" s="174"/>
      <c r="H50" s="346"/>
    </row>
    <row r="51" spans="1:8" s="30" customFormat="1" ht="10.9" customHeight="1" thickBot="1">
      <c r="A51" s="211"/>
      <c r="B51" s="219"/>
      <c r="C51" s="247"/>
      <c r="D51" s="250"/>
      <c r="E51" s="251"/>
      <c r="F51" s="212"/>
      <c r="G51" s="174"/>
    </row>
    <row r="52" spans="1:8" s="30" customFormat="1" ht="55.5" customHeight="1" thickBot="1">
      <c r="A52" s="223" t="s">
        <v>276</v>
      </c>
      <c r="B52" s="215"/>
      <c r="C52" s="264" t="s">
        <v>389</v>
      </c>
      <c r="D52" s="208">
        <f>D53</f>
        <v>31886.29</v>
      </c>
      <c r="E52" s="208">
        <f>E53</f>
        <v>31886.29</v>
      </c>
      <c r="F52" s="208">
        <f>D52-E52</f>
        <v>0</v>
      </c>
      <c r="G52" s="175" t="e">
        <f>#REF!-#REF!</f>
        <v>#REF!</v>
      </c>
    </row>
    <row r="53" spans="1:8" s="37" customFormat="1" ht="15" customHeight="1" thickBot="1">
      <c r="A53" s="211" t="s">
        <v>106</v>
      </c>
      <c r="B53" s="222"/>
      <c r="C53" s="247" t="s">
        <v>390</v>
      </c>
      <c r="D53" s="250">
        <v>31886.29</v>
      </c>
      <c r="E53" s="251">
        <v>31886.29</v>
      </c>
      <c r="F53" s="220">
        <f>D53-E53</f>
        <v>0</v>
      </c>
      <c r="G53" s="191" t="e">
        <f>#REF!-#REF!</f>
        <v>#REF!</v>
      </c>
    </row>
    <row r="54" spans="1:8" s="37" customFormat="1" ht="10.5" customHeight="1" thickBot="1">
      <c r="A54" s="225"/>
      <c r="B54" s="225"/>
      <c r="C54" s="263"/>
      <c r="D54" s="263"/>
      <c r="E54" s="263"/>
      <c r="F54" s="263"/>
      <c r="G54" s="174" t="e">
        <f>#REF!-#REF!</f>
        <v>#REF!</v>
      </c>
    </row>
    <row r="55" spans="1:8" s="37" customFormat="1" ht="70.150000000000006" customHeight="1" thickBot="1">
      <c r="A55" s="223" t="s">
        <v>277</v>
      </c>
      <c r="B55" s="215"/>
      <c r="C55" s="264" t="s">
        <v>391</v>
      </c>
      <c r="D55" s="208">
        <f>D56</f>
        <v>18929</v>
      </c>
      <c r="E55" s="208">
        <f>E56</f>
        <v>18929</v>
      </c>
      <c r="F55" s="208">
        <f>D55-E55</f>
        <v>0</v>
      </c>
      <c r="G55" s="174" t="e">
        <f>#REF!-#REF!</f>
        <v>#REF!</v>
      </c>
    </row>
    <row r="56" spans="1:8" s="30" customFormat="1" ht="15" customHeight="1" thickBot="1">
      <c r="A56" s="211" t="s">
        <v>353</v>
      </c>
      <c r="B56" s="216"/>
      <c r="C56" s="247" t="s">
        <v>392</v>
      </c>
      <c r="D56" s="212">
        <v>18929</v>
      </c>
      <c r="E56" s="212">
        <v>18929</v>
      </c>
      <c r="F56" s="220">
        <f>D56-E56</f>
        <v>0</v>
      </c>
      <c r="G56" s="174">
        <f>F53</f>
        <v>0</v>
      </c>
    </row>
    <row r="57" spans="1:8" s="30" customFormat="1" ht="10.5" customHeight="1" thickBot="1">
      <c r="A57" s="211"/>
      <c r="B57" s="216"/>
      <c r="C57" s="247"/>
      <c r="D57" s="212"/>
      <c r="E57" s="212"/>
      <c r="F57" s="212"/>
      <c r="G57" s="174" t="e">
        <f>#REF!-#REF!</f>
        <v>#REF!</v>
      </c>
    </row>
    <row r="58" spans="1:8" s="30" customFormat="1" ht="60" customHeight="1" thickBot="1">
      <c r="A58" s="223" t="s">
        <v>278</v>
      </c>
      <c r="B58" s="218"/>
      <c r="C58" s="264" t="s">
        <v>393</v>
      </c>
      <c r="D58" s="208">
        <f>D61+D60+D59</f>
        <v>12700</v>
      </c>
      <c r="E58" s="208">
        <f>E61+E60+E59</f>
        <v>12700</v>
      </c>
      <c r="F58" s="208">
        <f>D58-E58</f>
        <v>0</v>
      </c>
      <c r="G58" s="174" t="e">
        <f>#REF!-#REF!</f>
        <v>#REF!</v>
      </c>
    </row>
    <row r="59" spans="1:8" s="30" customFormat="1" ht="15" customHeight="1" thickBot="1">
      <c r="A59" s="211" t="s">
        <v>108</v>
      </c>
      <c r="B59" s="219"/>
      <c r="C59" s="247" t="s">
        <v>394</v>
      </c>
      <c r="D59" s="250">
        <v>2400</v>
      </c>
      <c r="E59" s="251">
        <v>2400</v>
      </c>
      <c r="F59" s="220">
        <f>D59-E59</f>
        <v>0</v>
      </c>
      <c r="G59" s="174"/>
    </row>
    <row r="60" spans="1:8" s="30" customFormat="1" ht="15" customHeight="1" thickBot="1">
      <c r="A60" s="211" t="s">
        <v>108</v>
      </c>
      <c r="B60" s="219"/>
      <c r="C60" s="247" t="s">
        <v>395</v>
      </c>
      <c r="D60" s="250">
        <v>30</v>
      </c>
      <c r="E60" s="251">
        <v>30</v>
      </c>
      <c r="F60" s="220">
        <f>D60-E60</f>
        <v>0</v>
      </c>
      <c r="G60" s="174" t="e">
        <f>#REF!-#REF!</f>
        <v>#REF!</v>
      </c>
    </row>
    <row r="61" spans="1:8" s="30" customFormat="1" ht="15" customHeight="1" thickBot="1">
      <c r="A61" s="211" t="s">
        <v>128</v>
      </c>
      <c r="B61" s="211"/>
      <c r="C61" s="247" t="s">
        <v>396</v>
      </c>
      <c r="D61" s="250">
        <v>10270</v>
      </c>
      <c r="E61" s="251">
        <v>10270</v>
      </c>
      <c r="F61" s="220">
        <f>D61-E61</f>
        <v>0</v>
      </c>
      <c r="G61" s="174"/>
    </row>
    <row r="62" spans="1:8" s="30" customFormat="1" ht="10.9" customHeight="1" thickBot="1">
      <c r="A62" s="211"/>
      <c r="B62" s="219"/>
      <c r="C62" s="247"/>
      <c r="D62" s="212"/>
      <c r="E62" s="212"/>
      <c r="F62" s="212"/>
      <c r="G62" s="173" t="e">
        <f>#REF!-#REF!</f>
        <v>#REF!</v>
      </c>
    </row>
    <row r="63" spans="1:8" s="30" customFormat="1" ht="53.25" customHeight="1" thickBot="1">
      <c r="A63" s="223" t="s">
        <v>279</v>
      </c>
      <c r="B63" s="218"/>
      <c r="C63" s="264" t="s">
        <v>397</v>
      </c>
      <c r="D63" s="208">
        <f>D64+D65</f>
        <v>105000</v>
      </c>
      <c r="E63" s="208">
        <f>E64+E65</f>
        <v>105000</v>
      </c>
      <c r="F63" s="208">
        <f>D63-E63</f>
        <v>0</v>
      </c>
      <c r="G63" s="173"/>
    </row>
    <row r="64" spans="1:8" s="37" customFormat="1" ht="15" customHeight="1" thickBot="1">
      <c r="A64" s="211" t="s">
        <v>143</v>
      </c>
      <c r="B64" s="224"/>
      <c r="C64" s="247" t="s">
        <v>398</v>
      </c>
      <c r="D64" s="212">
        <v>105000</v>
      </c>
      <c r="E64" s="212">
        <v>105000</v>
      </c>
      <c r="F64" s="212">
        <f>D64-E64</f>
        <v>0</v>
      </c>
      <c r="G64" s="174" t="e">
        <f>#REF!-#REF!</f>
        <v>#REF!</v>
      </c>
    </row>
    <row r="65" spans="1:8" s="37" customFormat="1" ht="15" customHeight="1" thickBot="1">
      <c r="A65" s="211" t="s">
        <v>108</v>
      </c>
      <c r="B65" s="224"/>
      <c r="C65" s="247" t="s">
        <v>399</v>
      </c>
      <c r="D65" s="212">
        <v>0</v>
      </c>
      <c r="E65" s="212">
        <v>0</v>
      </c>
      <c r="F65" s="212">
        <f>D65-E65</f>
        <v>0</v>
      </c>
      <c r="G65" s="174" t="e">
        <f>#REF!-#REF!</f>
        <v>#REF!</v>
      </c>
    </row>
    <row r="66" spans="1:8" s="37" customFormat="1" ht="10.5" customHeight="1" thickBot="1">
      <c r="A66" s="211"/>
      <c r="B66" s="219"/>
      <c r="C66" s="247"/>
      <c r="D66" s="212"/>
      <c r="E66" s="212"/>
      <c r="F66" s="212"/>
      <c r="G66" s="174" t="e">
        <f>#REF!-#REF!</f>
        <v>#REF!</v>
      </c>
    </row>
    <row r="67" spans="1:8" s="37" customFormat="1" ht="30" customHeight="1" thickBot="1">
      <c r="A67" s="223" t="s">
        <v>280</v>
      </c>
      <c r="B67" s="218"/>
      <c r="C67" s="264" t="s">
        <v>400</v>
      </c>
      <c r="D67" s="208">
        <f>D68</f>
        <v>80000</v>
      </c>
      <c r="E67" s="208">
        <f>E68</f>
        <v>0</v>
      </c>
      <c r="F67" s="208">
        <f>D67-E67</f>
        <v>80000</v>
      </c>
      <c r="G67" s="174"/>
    </row>
    <row r="68" spans="1:8" s="190" customFormat="1" ht="15" customHeight="1" thickBot="1">
      <c r="A68" s="211" t="s">
        <v>125</v>
      </c>
      <c r="B68" s="224"/>
      <c r="C68" s="247" t="s">
        <v>401</v>
      </c>
      <c r="D68" s="212">
        <v>80000</v>
      </c>
      <c r="E68" s="212">
        <v>0</v>
      </c>
      <c r="F68" s="212">
        <f>D68-E68</f>
        <v>80000</v>
      </c>
      <c r="G68" s="188" t="e">
        <f>#REF!-#REF!</f>
        <v>#REF!</v>
      </c>
    </row>
    <row r="69" spans="1:8" s="190" customFormat="1" ht="10.9" customHeight="1" thickBot="1">
      <c r="A69" s="213"/>
      <c r="B69" s="224"/>
      <c r="C69" s="265"/>
      <c r="D69" s="214"/>
      <c r="E69" s="214"/>
      <c r="F69" s="214"/>
      <c r="G69" s="188" t="e">
        <f>#REF!-#REF!</f>
        <v>#REF!</v>
      </c>
    </row>
    <row r="70" spans="1:8" s="190" customFormat="1" ht="34.9" customHeight="1" thickBot="1">
      <c r="A70" s="223" t="s">
        <v>281</v>
      </c>
      <c r="B70" s="218"/>
      <c r="C70" s="264" t="s">
        <v>402</v>
      </c>
      <c r="D70" s="208">
        <f>D71</f>
        <v>2591940.27</v>
      </c>
      <c r="E70" s="208">
        <f>E71</f>
        <v>2591940.27</v>
      </c>
      <c r="F70" s="208">
        <f>D70-E70</f>
        <v>0</v>
      </c>
      <c r="G70" s="188"/>
    </row>
    <row r="71" spans="1:8" s="30" customFormat="1" ht="15" customHeight="1" thickBot="1">
      <c r="A71" s="211" t="s">
        <v>102</v>
      </c>
      <c r="B71" s="219"/>
      <c r="C71" s="247" t="s">
        <v>403</v>
      </c>
      <c r="D71" s="250">
        <v>2591940.27</v>
      </c>
      <c r="E71" s="251">
        <v>2591940.27</v>
      </c>
      <c r="F71" s="220">
        <f>D71-E71</f>
        <v>0</v>
      </c>
      <c r="G71" s="175" t="e">
        <f>#REF!-#REF!</f>
        <v>#REF!</v>
      </c>
      <c r="H71" s="346"/>
    </row>
    <row r="72" spans="1:8" s="190" customFormat="1" ht="10.9" customHeight="1" thickBot="1">
      <c r="A72" s="211"/>
      <c r="B72" s="219"/>
      <c r="C72" s="247"/>
      <c r="D72" s="212"/>
      <c r="E72" s="212"/>
      <c r="F72" s="212"/>
      <c r="G72" s="188"/>
    </row>
    <row r="73" spans="1:8" s="190" customFormat="1" ht="34.15" customHeight="1" thickBot="1">
      <c r="A73" s="223" t="s">
        <v>281</v>
      </c>
      <c r="B73" s="218"/>
      <c r="C73" s="264" t="s">
        <v>404</v>
      </c>
      <c r="D73" s="208">
        <f>D75+D74</f>
        <v>737847.52</v>
      </c>
      <c r="E73" s="208">
        <f>E75+E74</f>
        <v>736930.86</v>
      </c>
      <c r="F73" s="208">
        <f>F75+F74</f>
        <v>916.6600000000326</v>
      </c>
      <c r="G73" s="188"/>
    </row>
    <row r="74" spans="1:8" s="190" customFormat="1" ht="15" customHeight="1" thickBot="1">
      <c r="A74" s="211" t="s">
        <v>106</v>
      </c>
      <c r="B74" s="219"/>
      <c r="C74" s="247" t="s">
        <v>405</v>
      </c>
      <c r="D74" s="250">
        <v>737847.52</v>
      </c>
      <c r="E74" s="251">
        <v>736930.86</v>
      </c>
      <c r="F74" s="220">
        <f>D74-E74</f>
        <v>916.6600000000326</v>
      </c>
      <c r="G74" s="188"/>
    </row>
    <row r="75" spans="1:8" s="190" customFormat="1" ht="15" customHeight="1" thickBot="1">
      <c r="A75" s="211" t="s">
        <v>106</v>
      </c>
      <c r="B75" s="219"/>
      <c r="C75" s="247" t="s">
        <v>406</v>
      </c>
      <c r="D75" s="250">
        <v>0</v>
      </c>
      <c r="E75" s="251">
        <v>0</v>
      </c>
      <c r="F75" s="220">
        <v>0</v>
      </c>
      <c r="G75" s="188" t="e">
        <f>#REF!-#REF!</f>
        <v>#REF!</v>
      </c>
    </row>
    <row r="76" spans="1:8" s="30" customFormat="1" ht="10.9" customHeight="1" thickBot="1">
      <c r="A76" s="211"/>
      <c r="B76" s="219"/>
      <c r="C76" s="247"/>
      <c r="D76" s="212"/>
      <c r="E76" s="212"/>
      <c r="F76" s="212"/>
      <c r="G76" s="175"/>
    </row>
    <row r="77" spans="1:8" s="30" customFormat="1" ht="24" customHeight="1" thickBot="1">
      <c r="A77" s="223" t="s">
        <v>407</v>
      </c>
      <c r="B77" s="218"/>
      <c r="C77" s="264" t="s">
        <v>408</v>
      </c>
      <c r="D77" s="208">
        <f>D78</f>
        <v>76679</v>
      </c>
      <c r="E77" s="208">
        <f>E78</f>
        <v>76679</v>
      </c>
      <c r="F77" s="208">
        <f>D77-E77</f>
        <v>0</v>
      </c>
      <c r="G77" s="173" t="e">
        <f>#REF!-#REF!</f>
        <v>#REF!</v>
      </c>
    </row>
    <row r="78" spans="1:8" s="37" customFormat="1" ht="15" customHeight="1" thickBot="1">
      <c r="A78" s="211" t="s">
        <v>104</v>
      </c>
      <c r="B78" s="219"/>
      <c r="C78" s="247" t="s">
        <v>409</v>
      </c>
      <c r="D78" s="250">
        <v>76679</v>
      </c>
      <c r="E78" s="212">
        <v>76679</v>
      </c>
      <c r="F78" s="220">
        <f>D78-E78</f>
        <v>0</v>
      </c>
      <c r="G78" s="174" t="e">
        <f>#REF!-#REF!</f>
        <v>#REF!</v>
      </c>
    </row>
    <row r="79" spans="1:8" s="37" customFormat="1" ht="10.5" customHeight="1" thickBot="1">
      <c r="A79" s="213"/>
      <c r="B79" s="216"/>
      <c r="C79" s="265"/>
      <c r="D79" s="214"/>
      <c r="E79" s="214"/>
      <c r="F79" s="214"/>
      <c r="G79" s="174" t="e">
        <f>#REF!-#REF!</f>
        <v>#REF!</v>
      </c>
    </row>
    <row r="80" spans="1:8" s="37" customFormat="1" ht="42.75" customHeight="1" thickBot="1">
      <c r="A80" s="223" t="s">
        <v>282</v>
      </c>
      <c r="B80" s="218"/>
      <c r="C80" s="264" t="s">
        <v>410</v>
      </c>
      <c r="D80" s="208">
        <f>D81+D82</f>
        <v>162160.38</v>
      </c>
      <c r="E80" s="208">
        <f>E81+E82</f>
        <v>162160.38</v>
      </c>
      <c r="F80" s="208">
        <f>F81+F82</f>
        <v>0</v>
      </c>
      <c r="G80" s="174"/>
    </row>
    <row r="81" spans="1:8" s="30" customFormat="1" ht="15" customHeight="1" thickBot="1">
      <c r="A81" s="211" t="s">
        <v>110</v>
      </c>
      <c r="B81" s="219"/>
      <c r="C81" s="247" t="s">
        <v>411</v>
      </c>
      <c r="D81" s="250">
        <v>154935.49</v>
      </c>
      <c r="E81" s="333">
        <v>154935.49</v>
      </c>
      <c r="F81" s="220">
        <f>D81-E81</f>
        <v>0</v>
      </c>
      <c r="G81" s="173" t="e">
        <f>#REF!-#REF!</f>
        <v>#REF!</v>
      </c>
    </row>
    <row r="82" spans="1:8" s="190" customFormat="1" ht="15" customHeight="1" thickBot="1">
      <c r="A82" s="211" t="s">
        <v>110</v>
      </c>
      <c r="B82" s="219"/>
      <c r="C82" s="247" t="s">
        <v>412</v>
      </c>
      <c r="D82" s="250">
        <v>7224.89</v>
      </c>
      <c r="E82" s="333">
        <v>7224.89</v>
      </c>
      <c r="F82" s="212">
        <f>D82-E82</f>
        <v>0</v>
      </c>
      <c r="G82" s="188" t="e">
        <f>#REF!-#REF!</f>
        <v>#REF!</v>
      </c>
    </row>
    <row r="83" spans="1:8" s="37" customFormat="1" ht="10.9" customHeight="1" thickBot="1">
      <c r="A83" s="213"/>
      <c r="B83" s="216"/>
      <c r="C83" s="265"/>
      <c r="D83" s="214"/>
      <c r="E83" s="214"/>
      <c r="F83" s="214"/>
      <c r="G83" s="174" t="e">
        <f>#REF!-#REF!</f>
        <v>#REF!</v>
      </c>
    </row>
    <row r="84" spans="1:8" s="30" customFormat="1" ht="33.75" customHeight="1" thickBot="1">
      <c r="A84" s="223" t="s">
        <v>283</v>
      </c>
      <c r="B84" s="218"/>
      <c r="C84" s="264" t="s">
        <v>413</v>
      </c>
      <c r="D84" s="208">
        <f>D85+D86+D87+D88+D89+D90+D91+D92</f>
        <v>1358438.6199999999</v>
      </c>
      <c r="E84" s="208">
        <f>E85+E86+E87+E88+E89+E90+E91+E92</f>
        <v>1342437.2599999998</v>
      </c>
      <c r="F84" s="208">
        <f>F85+F86+F87+F88+F89+F90+F91+F92</f>
        <v>16001.35999999999</v>
      </c>
      <c r="G84" s="175"/>
      <c r="H84" s="344"/>
    </row>
    <row r="85" spans="1:8" s="37" customFormat="1" ht="15" customHeight="1" thickBot="1">
      <c r="A85" s="211" t="s">
        <v>113</v>
      </c>
      <c r="B85" s="216"/>
      <c r="C85" s="247" t="s">
        <v>414</v>
      </c>
      <c r="D85" s="250">
        <v>378440.18</v>
      </c>
      <c r="E85" s="251">
        <v>378440.18</v>
      </c>
      <c r="F85" s="220">
        <f t="shared" ref="F85:F90" si="0">D85-E85</f>
        <v>0</v>
      </c>
      <c r="G85" s="174" t="e">
        <f>#REF!-#REF!</f>
        <v>#REF!</v>
      </c>
    </row>
    <row r="86" spans="1:8" s="30" customFormat="1" ht="15.75" customHeight="1" thickBot="1">
      <c r="A86" s="211" t="s">
        <v>149</v>
      </c>
      <c r="B86" s="216"/>
      <c r="C86" s="247" t="s">
        <v>415</v>
      </c>
      <c r="D86" s="250">
        <v>246329.16</v>
      </c>
      <c r="E86" s="251">
        <v>244169.16</v>
      </c>
      <c r="F86" s="220">
        <f t="shared" si="0"/>
        <v>2160</v>
      </c>
      <c r="G86" s="175"/>
      <c r="H86" s="37"/>
    </row>
    <row r="87" spans="1:8" s="30" customFormat="1" ht="16.5" customHeight="1" thickBot="1">
      <c r="A87" s="211" t="s">
        <v>108</v>
      </c>
      <c r="B87" s="211"/>
      <c r="C87" s="247" t="s">
        <v>416</v>
      </c>
      <c r="D87" s="250">
        <v>391372.48</v>
      </c>
      <c r="E87" s="251">
        <v>391372.48</v>
      </c>
      <c r="F87" s="220">
        <f t="shared" si="0"/>
        <v>0</v>
      </c>
      <c r="G87" s="173" t="e">
        <f>#REF!-#REF!</f>
        <v>#REF!</v>
      </c>
    </row>
    <row r="88" spans="1:8" s="37" customFormat="1" ht="15" customHeight="1" thickBot="1">
      <c r="A88" s="211" t="s">
        <v>125</v>
      </c>
      <c r="B88" s="211"/>
      <c r="C88" s="247" t="s">
        <v>417</v>
      </c>
      <c r="D88" s="250">
        <v>400.5</v>
      </c>
      <c r="E88" s="251">
        <v>400.5</v>
      </c>
      <c r="F88" s="220">
        <f t="shared" si="0"/>
        <v>0</v>
      </c>
      <c r="G88" s="174" t="e">
        <f>#REF!-#REF!</f>
        <v>#REF!</v>
      </c>
      <c r="H88" s="30"/>
    </row>
    <row r="89" spans="1:8" s="30" customFormat="1" ht="15" customHeight="1" thickBot="1">
      <c r="A89" s="211" t="s">
        <v>128</v>
      </c>
      <c r="B89" s="219"/>
      <c r="C89" s="247" t="s">
        <v>418</v>
      </c>
      <c r="D89" s="250">
        <v>120195.01</v>
      </c>
      <c r="E89" s="251">
        <v>120195.01</v>
      </c>
      <c r="F89" s="220">
        <f t="shared" si="0"/>
        <v>0</v>
      </c>
      <c r="G89" s="174" t="e">
        <f>#REF!-#REF!</f>
        <v>#REF!</v>
      </c>
      <c r="H89" s="37"/>
    </row>
    <row r="90" spans="1:8" s="30" customFormat="1" ht="15" customHeight="1" thickBot="1">
      <c r="A90" s="211" t="s">
        <v>128</v>
      </c>
      <c r="B90" s="219"/>
      <c r="C90" s="247" t="s">
        <v>419</v>
      </c>
      <c r="D90" s="250">
        <v>213761.78</v>
      </c>
      <c r="E90" s="251">
        <v>201503.76</v>
      </c>
      <c r="F90" s="220">
        <f t="shared" si="0"/>
        <v>12258.01999999999</v>
      </c>
      <c r="G90" s="174" t="e">
        <f>#REF!-#REF!</f>
        <v>#REF!</v>
      </c>
    </row>
    <row r="91" spans="1:8" s="37" customFormat="1" ht="15" customHeight="1" thickBot="1">
      <c r="A91" s="211" t="s">
        <v>125</v>
      </c>
      <c r="B91" s="211"/>
      <c r="C91" s="247" t="s">
        <v>420</v>
      </c>
      <c r="D91" s="250">
        <v>850</v>
      </c>
      <c r="E91" s="251">
        <v>850</v>
      </c>
      <c r="F91" s="220">
        <f>D91-E91</f>
        <v>0</v>
      </c>
      <c r="G91" s="174" t="e">
        <f>#REF!-#REF!</f>
        <v>#REF!</v>
      </c>
      <c r="H91" s="30"/>
    </row>
    <row r="92" spans="1:8" s="187" customFormat="1" ht="15" customHeight="1" thickBot="1">
      <c r="A92" s="211" t="s">
        <v>125</v>
      </c>
      <c r="B92" s="211"/>
      <c r="C92" s="247" t="s">
        <v>421</v>
      </c>
      <c r="D92" s="250">
        <v>7089.51</v>
      </c>
      <c r="E92" s="251">
        <v>5506.17</v>
      </c>
      <c r="F92" s="212">
        <f>D92-E92</f>
        <v>1583.3400000000001</v>
      </c>
      <c r="G92" s="176" t="e">
        <f>#REF!-#REF!</f>
        <v>#REF!</v>
      </c>
      <c r="H92" s="190"/>
    </row>
    <row r="93" spans="1:8" s="37" customFormat="1" ht="10.5" customHeight="1" thickBot="1">
      <c r="A93" s="211"/>
      <c r="B93" s="219"/>
      <c r="C93" s="247"/>
      <c r="D93" s="212"/>
      <c r="E93" s="212"/>
      <c r="F93" s="212"/>
      <c r="G93" s="174" t="e">
        <f>#REF!-#REF!</f>
        <v>#REF!</v>
      </c>
      <c r="H93" s="30"/>
    </row>
    <row r="94" spans="1:8" s="37" customFormat="1" ht="71.25" customHeight="1" thickBot="1">
      <c r="A94" s="223" t="s">
        <v>294</v>
      </c>
      <c r="B94" s="215"/>
      <c r="C94" s="264" t="s">
        <v>422</v>
      </c>
      <c r="D94" s="208">
        <f>D95</f>
        <v>2224574.9500000002</v>
      </c>
      <c r="E94" s="208">
        <f>E95</f>
        <v>2224574.9500000002</v>
      </c>
      <c r="F94" s="208">
        <f>D94-E94</f>
        <v>0</v>
      </c>
      <c r="G94" s="174" t="e">
        <f>#REF!-#REF!</f>
        <v>#REF!</v>
      </c>
      <c r="H94" s="346"/>
    </row>
    <row r="95" spans="1:8" s="37" customFormat="1" ht="15" customHeight="1" thickBot="1">
      <c r="A95" s="211" t="s">
        <v>102</v>
      </c>
      <c r="B95" s="216"/>
      <c r="C95" s="247" t="s">
        <v>423</v>
      </c>
      <c r="D95" s="250">
        <v>2224574.9500000002</v>
      </c>
      <c r="E95" s="251">
        <v>2224574.9500000002</v>
      </c>
      <c r="F95" s="220">
        <f>D95-E95</f>
        <v>0</v>
      </c>
      <c r="G95" s="174" t="e">
        <f>#REF!-#REF!</f>
        <v>#REF!</v>
      </c>
      <c r="H95" s="190"/>
    </row>
    <row r="96" spans="1:8" s="37" customFormat="1" ht="10.9" customHeight="1" thickBot="1">
      <c r="A96" s="211"/>
      <c r="B96" s="216"/>
      <c r="C96" s="247"/>
      <c r="D96" s="250"/>
      <c r="E96" s="251"/>
      <c r="F96" s="220"/>
      <c r="G96" s="174"/>
      <c r="H96" s="190"/>
    </row>
    <row r="97" spans="1:8" s="37" customFormat="1" ht="71.25" customHeight="1" thickBot="1">
      <c r="A97" s="223" t="s">
        <v>295</v>
      </c>
      <c r="B97" s="215"/>
      <c r="C97" s="264" t="s">
        <v>424</v>
      </c>
      <c r="D97" s="208">
        <f>D98</f>
        <v>682506.38</v>
      </c>
      <c r="E97" s="208">
        <f>E98</f>
        <v>682506.38</v>
      </c>
      <c r="F97" s="208">
        <f>D97-E97</f>
        <v>0</v>
      </c>
      <c r="G97" s="174" t="e">
        <f>#REF!-#REF!</f>
        <v>#REF!</v>
      </c>
      <c r="H97" s="30"/>
    </row>
    <row r="98" spans="1:8" s="37" customFormat="1" ht="15" customHeight="1" thickBot="1">
      <c r="A98" s="211" t="s">
        <v>106</v>
      </c>
      <c r="B98" s="216"/>
      <c r="C98" s="247" t="s">
        <v>425</v>
      </c>
      <c r="D98" s="250">
        <v>682506.38</v>
      </c>
      <c r="E98" s="251">
        <v>682506.38</v>
      </c>
      <c r="F98" s="220">
        <f>D98-E98</f>
        <v>0</v>
      </c>
      <c r="G98" s="174" t="e">
        <f>#REF!-#REF!</f>
        <v>#REF!</v>
      </c>
      <c r="H98" s="190"/>
    </row>
    <row r="99" spans="1:8" s="30" customFormat="1" ht="10.5" customHeight="1" thickBot="1">
      <c r="A99" s="213"/>
      <c r="B99" s="216"/>
      <c r="C99" s="265"/>
      <c r="D99" s="214"/>
      <c r="E99" s="214"/>
      <c r="F99" s="214"/>
      <c r="G99" s="174" t="e">
        <f>#REF!-#REF!</f>
        <v>#REF!</v>
      </c>
    </row>
    <row r="100" spans="1:8" s="187" customFormat="1" ht="71.25" customHeight="1" thickBot="1">
      <c r="A100" s="223" t="s">
        <v>294</v>
      </c>
      <c r="B100" s="215"/>
      <c r="C100" s="264" t="s">
        <v>426</v>
      </c>
      <c r="D100" s="208">
        <f>D101</f>
        <v>551459.29</v>
      </c>
      <c r="E100" s="208">
        <f>E101</f>
        <v>551459.29</v>
      </c>
      <c r="F100" s="208">
        <f>F101</f>
        <v>0</v>
      </c>
      <c r="G100" s="176" t="e">
        <f>#REF!-#REF!</f>
        <v>#REF!</v>
      </c>
      <c r="H100" s="190"/>
    </row>
    <row r="101" spans="1:8" s="187" customFormat="1" ht="15" customHeight="1" thickBot="1">
      <c r="A101" s="211" t="s">
        <v>102</v>
      </c>
      <c r="B101" s="216"/>
      <c r="C101" s="247" t="s">
        <v>427</v>
      </c>
      <c r="D101" s="250">
        <v>551459.29</v>
      </c>
      <c r="E101" s="251">
        <v>551459.29</v>
      </c>
      <c r="F101" s="212">
        <f>D101-E101</f>
        <v>0</v>
      </c>
      <c r="G101" s="176" t="e">
        <f>#REF!-#REF!</f>
        <v>#REF!</v>
      </c>
      <c r="H101" s="190"/>
    </row>
    <row r="102" spans="1:8" s="187" customFormat="1" ht="10.9" customHeight="1" thickBot="1">
      <c r="A102" s="211"/>
      <c r="B102" s="216"/>
      <c r="C102" s="247"/>
      <c r="D102" s="250"/>
      <c r="E102" s="251"/>
      <c r="F102" s="212"/>
      <c r="G102" s="176"/>
      <c r="H102" s="190"/>
    </row>
    <row r="103" spans="1:8" s="187" customFormat="1" ht="71.25" customHeight="1" thickBot="1">
      <c r="A103" s="223" t="s">
        <v>294</v>
      </c>
      <c r="B103" s="215"/>
      <c r="C103" s="264" t="s">
        <v>430</v>
      </c>
      <c r="D103" s="208">
        <f>D104</f>
        <v>37790</v>
      </c>
      <c r="E103" s="208">
        <f>E104</f>
        <v>37790</v>
      </c>
      <c r="F103" s="208">
        <f>F104</f>
        <v>0</v>
      </c>
      <c r="G103" s="176" t="e">
        <f>#REF!-#REF!</f>
        <v>#REF!</v>
      </c>
      <c r="H103" s="190"/>
    </row>
    <row r="104" spans="1:8" s="187" customFormat="1" ht="15" customHeight="1" thickBot="1">
      <c r="A104" s="211" t="s">
        <v>102</v>
      </c>
      <c r="B104" s="216"/>
      <c r="C104" s="247" t="s">
        <v>431</v>
      </c>
      <c r="D104" s="250">
        <v>37790</v>
      </c>
      <c r="E104" s="251">
        <v>37790</v>
      </c>
      <c r="F104" s="212">
        <f>D104-E104</f>
        <v>0</v>
      </c>
      <c r="G104" s="176" t="e">
        <f>#REF!-#REF!</f>
        <v>#REF!</v>
      </c>
      <c r="H104" s="190"/>
    </row>
    <row r="105" spans="1:8" s="187" customFormat="1" ht="10.9" customHeight="1" thickBot="1">
      <c r="A105" s="211"/>
      <c r="B105" s="216"/>
      <c r="C105" s="247"/>
      <c r="D105" s="250"/>
      <c r="E105" s="251"/>
      <c r="F105" s="212"/>
      <c r="G105" s="176"/>
      <c r="H105" s="190"/>
    </row>
    <row r="106" spans="1:8" s="187" customFormat="1" ht="71.25" customHeight="1" thickBot="1">
      <c r="A106" s="223" t="s">
        <v>295</v>
      </c>
      <c r="B106" s="215"/>
      <c r="C106" s="264" t="s">
        <v>428</v>
      </c>
      <c r="D106" s="208">
        <f>D107</f>
        <v>166540.71</v>
      </c>
      <c r="E106" s="208">
        <f>E107</f>
        <v>166540.71</v>
      </c>
      <c r="F106" s="208">
        <f>F107</f>
        <v>0</v>
      </c>
      <c r="G106" s="176" t="e">
        <f>#REF!-#REF!</f>
        <v>#REF!</v>
      </c>
      <c r="H106" s="190"/>
    </row>
    <row r="107" spans="1:8" s="187" customFormat="1" ht="15" customHeight="1" thickBot="1">
      <c r="A107" s="211" t="s">
        <v>106</v>
      </c>
      <c r="B107" s="216"/>
      <c r="C107" s="247" t="s">
        <v>429</v>
      </c>
      <c r="D107" s="250">
        <v>166540.71</v>
      </c>
      <c r="E107" s="251">
        <v>166540.71</v>
      </c>
      <c r="F107" s="212">
        <f>D107-E107</f>
        <v>0</v>
      </c>
      <c r="G107" s="176" t="e">
        <f>#REF!-#REF!</f>
        <v>#REF!</v>
      </c>
      <c r="H107" s="190"/>
    </row>
    <row r="108" spans="1:8" s="30" customFormat="1" ht="11.45" customHeight="1" thickBot="1">
      <c r="A108" s="213"/>
      <c r="B108" s="216"/>
      <c r="C108" s="265"/>
      <c r="D108" s="214"/>
      <c r="E108" s="214"/>
      <c r="F108" s="214"/>
      <c r="G108" s="174" t="e">
        <f>#REF!-#REF!</f>
        <v>#REF!</v>
      </c>
    </row>
    <row r="109" spans="1:8" s="30" customFormat="1" ht="63.75" customHeight="1" thickBot="1">
      <c r="A109" s="223" t="s">
        <v>284</v>
      </c>
      <c r="B109" s="215"/>
      <c r="C109" s="264" t="s">
        <v>432</v>
      </c>
      <c r="D109" s="208">
        <f>D110</f>
        <v>152888.28</v>
      </c>
      <c r="E109" s="208">
        <f>E110</f>
        <v>152888.28</v>
      </c>
      <c r="F109" s="208">
        <f>D109-E109</f>
        <v>0</v>
      </c>
      <c r="G109" s="175"/>
    </row>
    <row r="110" spans="1:8" s="30" customFormat="1" ht="15" customHeight="1" thickBot="1">
      <c r="A110" s="211" t="s">
        <v>104</v>
      </c>
      <c r="B110" s="216"/>
      <c r="C110" s="247" t="s">
        <v>433</v>
      </c>
      <c r="D110" s="250">
        <v>152888.28</v>
      </c>
      <c r="E110" s="251">
        <v>152888.28</v>
      </c>
      <c r="F110" s="212">
        <f>D110-E110</f>
        <v>0</v>
      </c>
      <c r="G110" s="174"/>
    </row>
    <row r="111" spans="1:8" s="190" customFormat="1" ht="10.5" customHeight="1" thickBot="1">
      <c r="A111" s="211"/>
      <c r="B111" s="216"/>
      <c r="C111" s="247"/>
      <c r="D111" s="212"/>
      <c r="E111" s="212"/>
      <c r="F111" s="212"/>
      <c r="G111" s="188" t="e">
        <f>#REF!-#REF!</f>
        <v>#REF!</v>
      </c>
      <c r="H111" s="30"/>
    </row>
    <row r="112" spans="1:8" s="30" customFormat="1" ht="58.5" customHeight="1" thickBot="1">
      <c r="A112" s="223" t="s">
        <v>285</v>
      </c>
      <c r="B112" s="215"/>
      <c r="C112" s="264" t="s">
        <v>434</v>
      </c>
      <c r="D112" s="208">
        <f>D113</f>
        <v>42700</v>
      </c>
      <c r="E112" s="208">
        <f>E113</f>
        <v>41283.599999999999</v>
      </c>
      <c r="F112" s="208">
        <f>D112-E112</f>
        <v>1416.4000000000015</v>
      </c>
      <c r="G112" s="175"/>
    </row>
    <row r="113" spans="1:8" s="30" customFormat="1" ht="15" customHeight="1" thickBot="1">
      <c r="A113" s="211" t="s">
        <v>110</v>
      </c>
      <c r="B113" s="216"/>
      <c r="C113" s="247" t="s">
        <v>435</v>
      </c>
      <c r="D113" s="250">
        <v>42700</v>
      </c>
      <c r="E113" s="251">
        <v>41283.599999999999</v>
      </c>
      <c r="F113" s="212">
        <f>D113-E113</f>
        <v>1416.4000000000015</v>
      </c>
      <c r="G113" s="174"/>
      <c r="H113" s="269"/>
    </row>
    <row r="114" spans="1:8" s="190" customFormat="1" ht="10.5" customHeight="1" thickBot="1">
      <c r="A114" s="211"/>
      <c r="B114" s="216"/>
      <c r="C114" s="247"/>
      <c r="D114" s="212"/>
      <c r="E114" s="212"/>
      <c r="F114" s="212"/>
      <c r="G114" s="188" t="e">
        <f>#REF!-#REF!</f>
        <v>#REF!</v>
      </c>
      <c r="H114" s="30"/>
    </row>
    <row r="115" spans="1:8" s="190" customFormat="1" ht="69" customHeight="1" thickBot="1">
      <c r="A115" s="223" t="s">
        <v>286</v>
      </c>
      <c r="B115" s="215"/>
      <c r="C115" s="264" t="s">
        <v>436</v>
      </c>
      <c r="D115" s="208">
        <f>D116+D117+D118+D119+D120+D121</f>
        <v>1175082.8800000001</v>
      </c>
      <c r="E115" s="208">
        <f>E116+E117+E118+E119+E120+E121</f>
        <v>1082512.1600000001</v>
      </c>
      <c r="F115" s="208">
        <f>F116+F117+F118+F119+F120+F121</f>
        <v>92570.719999999972</v>
      </c>
      <c r="G115" s="208" t="e">
        <f>G120+G116+G117+G118+G119+G121</f>
        <v>#REF!</v>
      </c>
      <c r="H115" s="270"/>
    </row>
    <row r="116" spans="1:8" s="190" customFormat="1" ht="15" customHeight="1" thickBot="1">
      <c r="A116" s="211" t="s">
        <v>113</v>
      </c>
      <c r="B116" s="216"/>
      <c r="C116" s="247" t="s">
        <v>438</v>
      </c>
      <c r="D116" s="250">
        <v>613800</v>
      </c>
      <c r="E116" s="251">
        <v>521229.28</v>
      </c>
      <c r="F116" s="212">
        <f t="shared" ref="F116:F121" si="1">D116-E116</f>
        <v>92570.719999999972</v>
      </c>
      <c r="G116" s="188" t="e">
        <f>#REF!-#REF!</f>
        <v>#REF!</v>
      </c>
    </row>
    <row r="117" spans="1:8" s="190" customFormat="1" ht="15" customHeight="1" thickBot="1">
      <c r="A117" s="211" t="s">
        <v>127</v>
      </c>
      <c r="B117" s="216"/>
      <c r="C117" s="247" t="s">
        <v>439</v>
      </c>
      <c r="D117" s="250">
        <v>259466.56</v>
      </c>
      <c r="E117" s="251">
        <v>259466.56</v>
      </c>
      <c r="F117" s="212">
        <f t="shared" si="1"/>
        <v>0</v>
      </c>
      <c r="G117" s="188" t="e">
        <f>#REF!-#REF!</f>
        <v>#REF!</v>
      </c>
    </row>
    <row r="118" spans="1:8" s="190" customFormat="1" ht="15" customHeight="1" thickBot="1">
      <c r="A118" s="211" t="s">
        <v>108</v>
      </c>
      <c r="B118" s="216"/>
      <c r="C118" s="247" t="s">
        <v>440</v>
      </c>
      <c r="D118" s="250">
        <v>145408.32000000001</v>
      </c>
      <c r="E118" s="251">
        <v>145408.32000000001</v>
      </c>
      <c r="F118" s="212">
        <f t="shared" si="1"/>
        <v>0</v>
      </c>
      <c r="G118" s="188" t="e">
        <f>#REF!-#REF!</f>
        <v>#REF!</v>
      </c>
    </row>
    <row r="119" spans="1:8" s="190" customFormat="1" ht="15" customHeight="1" thickBot="1">
      <c r="A119" s="211" t="s">
        <v>125</v>
      </c>
      <c r="B119" s="222"/>
      <c r="C119" s="247" t="s">
        <v>441</v>
      </c>
      <c r="D119" s="250">
        <v>79078</v>
      </c>
      <c r="E119" s="251">
        <v>79078</v>
      </c>
      <c r="F119" s="212">
        <f t="shared" si="1"/>
        <v>0</v>
      </c>
      <c r="G119" s="176"/>
    </row>
    <row r="120" spans="1:8" s="190" customFormat="1" ht="15" customHeight="1" thickBot="1">
      <c r="A120" s="211" t="s">
        <v>125</v>
      </c>
      <c r="B120" s="216"/>
      <c r="C120" s="247" t="s">
        <v>437</v>
      </c>
      <c r="D120" s="250">
        <v>44040</v>
      </c>
      <c r="E120" s="251">
        <v>44040</v>
      </c>
      <c r="F120" s="212">
        <f>D120-E120</f>
        <v>0</v>
      </c>
      <c r="G120" s="188" t="e">
        <f>#REF!-#REF!</f>
        <v>#REF!</v>
      </c>
    </row>
    <row r="121" spans="1:8" s="190" customFormat="1" ht="15" customHeight="1" thickBot="1">
      <c r="A121" s="211" t="s">
        <v>125</v>
      </c>
      <c r="B121" s="216"/>
      <c r="C121" s="247" t="s">
        <v>442</v>
      </c>
      <c r="D121" s="250">
        <v>33290</v>
      </c>
      <c r="E121" s="251">
        <v>33290</v>
      </c>
      <c r="F121" s="212">
        <f t="shared" si="1"/>
        <v>0</v>
      </c>
      <c r="G121" s="188" t="e">
        <f>#REF!-#REF!</f>
        <v>#REF!</v>
      </c>
    </row>
    <row r="122" spans="1:8" s="190" customFormat="1" ht="10.5" customHeight="1" thickBot="1">
      <c r="A122" s="211"/>
      <c r="B122" s="216"/>
      <c r="C122" s="247"/>
      <c r="D122" s="250"/>
      <c r="E122" s="251"/>
      <c r="F122" s="212"/>
      <c r="G122" s="176"/>
    </row>
    <row r="123" spans="1:8" s="190" customFormat="1" ht="69" customHeight="1" thickBot="1">
      <c r="A123" s="223" t="s">
        <v>286</v>
      </c>
      <c r="B123" s="215"/>
      <c r="C123" s="264" t="s">
        <v>443</v>
      </c>
      <c r="D123" s="208">
        <f>D124+D125</f>
        <v>27700</v>
      </c>
      <c r="E123" s="208">
        <f>E124+E125</f>
        <v>22598.21</v>
      </c>
      <c r="F123" s="208">
        <f>F124+F125</f>
        <v>5101.79</v>
      </c>
      <c r="G123" s="188"/>
    </row>
    <row r="124" spans="1:8" s="30" customFormat="1" ht="15" customHeight="1" thickBot="1">
      <c r="A124" s="211" t="s">
        <v>125</v>
      </c>
      <c r="B124" s="222"/>
      <c r="C124" s="247" t="s">
        <v>444</v>
      </c>
      <c r="D124" s="250">
        <v>15500</v>
      </c>
      <c r="E124" s="251">
        <v>14869</v>
      </c>
      <c r="F124" s="212">
        <f>D124-E124</f>
        <v>631</v>
      </c>
      <c r="G124" s="176"/>
    </row>
    <row r="125" spans="1:8" s="190" customFormat="1" ht="15" customHeight="1" thickBot="1">
      <c r="A125" s="211" t="s">
        <v>125</v>
      </c>
      <c r="B125" s="222"/>
      <c r="C125" s="247" t="s">
        <v>445</v>
      </c>
      <c r="D125" s="250">
        <v>12200</v>
      </c>
      <c r="E125" s="251">
        <v>7729.21</v>
      </c>
      <c r="F125" s="212">
        <f>D125-E125</f>
        <v>4470.79</v>
      </c>
      <c r="G125" s="176"/>
    </row>
    <row r="126" spans="1:8" s="30" customFormat="1" ht="10.9" customHeight="1" thickBot="1">
      <c r="A126" s="211"/>
      <c r="B126" s="216"/>
      <c r="C126" s="247"/>
      <c r="D126" s="212"/>
      <c r="E126" s="212"/>
      <c r="F126" s="212"/>
      <c r="G126" s="174" t="e">
        <f>#REF!-#REF!</f>
        <v>#REF!</v>
      </c>
    </row>
    <row r="127" spans="1:8" s="30" customFormat="1" ht="71.25" customHeight="1" thickBot="1">
      <c r="A127" s="223" t="s">
        <v>296</v>
      </c>
      <c r="B127" s="215"/>
      <c r="C127" s="264" t="s">
        <v>446</v>
      </c>
      <c r="D127" s="208">
        <f>D128</f>
        <v>297828.76</v>
      </c>
      <c r="E127" s="208">
        <f>E128</f>
        <v>297828.76</v>
      </c>
      <c r="F127" s="208">
        <f>D127-E127</f>
        <v>0</v>
      </c>
      <c r="G127" s="173" t="e">
        <f>#REF!-#REF!</f>
        <v>#REF!</v>
      </c>
      <c r="H127" s="197"/>
    </row>
    <row r="128" spans="1:8" s="30" customFormat="1" ht="15" customHeight="1" thickBot="1">
      <c r="A128" s="211" t="s">
        <v>102</v>
      </c>
      <c r="B128" s="216"/>
      <c r="C128" s="247" t="s">
        <v>447</v>
      </c>
      <c r="D128" s="250">
        <v>297828.76</v>
      </c>
      <c r="E128" s="251">
        <v>297828.76</v>
      </c>
      <c r="F128" s="220">
        <f>D128-E128</f>
        <v>0</v>
      </c>
      <c r="G128" s="174" t="e">
        <f>#REF!-#REF!</f>
        <v>#REF!</v>
      </c>
      <c r="H128" s="190"/>
    </row>
    <row r="129" spans="1:8" s="30" customFormat="1" ht="10.5" customHeight="1" thickBot="1">
      <c r="A129" s="210"/>
      <c r="B129" s="227"/>
      <c r="C129" s="249"/>
      <c r="D129" s="212"/>
      <c r="E129" s="212"/>
      <c r="F129" s="220"/>
      <c r="G129" s="174" t="e">
        <f>#REF!-#REF!</f>
        <v>#REF!</v>
      </c>
    </row>
    <row r="130" spans="1:8" s="30" customFormat="1" ht="71.25" customHeight="1" thickBot="1">
      <c r="A130" s="223" t="s">
        <v>296</v>
      </c>
      <c r="B130" s="215"/>
      <c r="C130" s="264" t="s">
        <v>448</v>
      </c>
      <c r="D130" s="208">
        <f>D131</f>
        <v>12166.92</v>
      </c>
      <c r="E130" s="208">
        <f>E131</f>
        <v>12166.92</v>
      </c>
      <c r="F130" s="208">
        <f>D130-E130</f>
        <v>0</v>
      </c>
      <c r="G130" s="173" t="e">
        <f>#REF!-#REF!</f>
        <v>#REF!</v>
      </c>
    </row>
    <row r="131" spans="1:8" s="30" customFormat="1" ht="15" customHeight="1" thickBot="1">
      <c r="A131" s="211" t="s">
        <v>106</v>
      </c>
      <c r="B131" s="216"/>
      <c r="C131" s="247" t="s">
        <v>449</v>
      </c>
      <c r="D131" s="250">
        <v>12166.92</v>
      </c>
      <c r="E131" s="251">
        <v>12166.92</v>
      </c>
      <c r="F131" s="220">
        <f>D131-E131</f>
        <v>0</v>
      </c>
      <c r="G131" s="174" t="e">
        <f>#REF!-#REF!</f>
        <v>#REF!</v>
      </c>
    </row>
    <row r="132" spans="1:8" s="30" customFormat="1" ht="10.9" customHeight="1" thickBot="1">
      <c r="A132" s="211"/>
      <c r="B132" s="216"/>
      <c r="C132" s="247"/>
      <c r="D132" s="212"/>
      <c r="E132" s="212"/>
      <c r="F132" s="212"/>
      <c r="G132" s="174" t="e">
        <f>#REF!-#REF!</f>
        <v>#REF!</v>
      </c>
    </row>
    <row r="133" spans="1:8" s="30" customFormat="1" ht="73.150000000000006" customHeight="1" thickBot="1">
      <c r="A133" s="223" t="s">
        <v>297</v>
      </c>
      <c r="B133" s="215"/>
      <c r="C133" s="264" t="s">
        <v>450</v>
      </c>
      <c r="D133" s="208">
        <f>D134</f>
        <v>1062397.27</v>
      </c>
      <c r="E133" s="208">
        <f>E134</f>
        <v>1062397.27</v>
      </c>
      <c r="F133" s="208">
        <f>D133-E133</f>
        <v>0</v>
      </c>
      <c r="G133" s="174" t="e">
        <f>#REF!-#REF!</f>
        <v>#REF!</v>
      </c>
      <c r="H133" s="344"/>
    </row>
    <row r="134" spans="1:8" s="30" customFormat="1" ht="15" customHeight="1" thickBot="1">
      <c r="A134" s="211" t="s">
        <v>102</v>
      </c>
      <c r="B134" s="216"/>
      <c r="C134" s="247" t="s">
        <v>451</v>
      </c>
      <c r="D134" s="250">
        <v>1062397.27</v>
      </c>
      <c r="E134" s="251">
        <v>1062397.27</v>
      </c>
      <c r="F134" s="220">
        <f>D134-E134</f>
        <v>0</v>
      </c>
      <c r="G134" s="174" t="e">
        <f>#REF!-#REF!</f>
        <v>#REF!</v>
      </c>
      <c r="H134" s="197"/>
    </row>
    <row r="135" spans="1:8" s="30" customFormat="1" ht="10.9" customHeight="1" thickBot="1">
      <c r="A135" s="211"/>
      <c r="B135" s="216"/>
      <c r="C135" s="247"/>
      <c r="D135" s="250"/>
      <c r="E135" s="251"/>
      <c r="F135" s="220"/>
      <c r="G135" s="174"/>
    </row>
    <row r="136" spans="1:8" s="30" customFormat="1" ht="81" customHeight="1" thickBot="1">
      <c r="A136" s="223" t="s">
        <v>297</v>
      </c>
      <c r="B136" s="215"/>
      <c r="C136" s="264" t="s">
        <v>452</v>
      </c>
      <c r="D136" s="208">
        <f>D137</f>
        <v>343953.32</v>
      </c>
      <c r="E136" s="208">
        <f>E137</f>
        <v>343953.32</v>
      </c>
      <c r="F136" s="208">
        <f>D136-E136</f>
        <v>0</v>
      </c>
      <c r="G136" s="174" t="e">
        <f>#REF!-#REF!</f>
        <v>#REF!</v>
      </c>
      <c r="H136" s="37"/>
    </row>
    <row r="137" spans="1:8" s="30" customFormat="1" ht="15" customHeight="1" thickBot="1">
      <c r="A137" s="211" t="s">
        <v>106</v>
      </c>
      <c r="B137" s="216"/>
      <c r="C137" s="247" t="s">
        <v>453</v>
      </c>
      <c r="D137" s="250">
        <v>343953.32</v>
      </c>
      <c r="E137" s="251">
        <v>343953.32</v>
      </c>
      <c r="F137" s="220">
        <f>D137-E137</f>
        <v>0</v>
      </c>
      <c r="G137" s="174"/>
    </row>
    <row r="138" spans="1:8" s="30" customFormat="1" ht="10.9" customHeight="1" thickBot="1">
      <c r="A138" s="211"/>
      <c r="B138" s="216"/>
      <c r="C138" s="247"/>
      <c r="D138" s="250"/>
      <c r="E138" s="251"/>
      <c r="F138" s="212"/>
      <c r="G138" s="174"/>
    </row>
    <row r="139" spans="1:8" s="30" customFormat="1" ht="72" customHeight="1" thickBot="1">
      <c r="A139" s="223" t="s">
        <v>287</v>
      </c>
      <c r="B139" s="215"/>
      <c r="C139" s="264" t="s">
        <v>450</v>
      </c>
      <c r="D139" s="208">
        <f>D140</f>
        <v>1200</v>
      </c>
      <c r="E139" s="208">
        <f>E140</f>
        <v>1200</v>
      </c>
      <c r="F139" s="208">
        <f>D139-E139</f>
        <v>0</v>
      </c>
      <c r="G139" s="173" t="e">
        <f>#REF!-#REF!</f>
        <v>#REF!</v>
      </c>
    </row>
    <row r="140" spans="1:8" s="30" customFormat="1" ht="15" customHeight="1" thickBot="1">
      <c r="A140" s="211" t="s">
        <v>104</v>
      </c>
      <c r="B140" s="216"/>
      <c r="C140" s="247" t="s">
        <v>454</v>
      </c>
      <c r="D140" s="212">
        <v>1200</v>
      </c>
      <c r="E140" s="212">
        <v>1200</v>
      </c>
      <c r="F140" s="212">
        <f>D140-E140</f>
        <v>0</v>
      </c>
      <c r="G140" s="174" t="e">
        <f>#REF!-#REF!</f>
        <v>#REF!</v>
      </c>
      <c r="H140" s="269"/>
    </row>
    <row r="141" spans="1:8" s="30" customFormat="1" ht="10.5" customHeight="1" thickBot="1">
      <c r="A141" s="213"/>
      <c r="B141" s="216"/>
      <c r="C141" s="265"/>
      <c r="D141" s="214"/>
      <c r="E141" s="214"/>
      <c r="F141" s="214"/>
      <c r="G141" s="174" t="e">
        <f>#REF!-#REF!</f>
        <v>#REF!</v>
      </c>
    </row>
    <row r="142" spans="1:8" s="30" customFormat="1" ht="42" customHeight="1" thickBot="1">
      <c r="A142" s="223" t="s">
        <v>298</v>
      </c>
      <c r="B142" s="215"/>
      <c r="C142" s="264" t="s">
        <v>455</v>
      </c>
      <c r="D142" s="208">
        <f>D143+D145+D144</f>
        <v>19861.5</v>
      </c>
      <c r="E142" s="208">
        <f>E143+E145+E144</f>
        <v>11861.5</v>
      </c>
      <c r="F142" s="208">
        <f>D142-E142</f>
        <v>8000</v>
      </c>
      <c r="G142" s="174"/>
    </row>
    <row r="143" spans="1:8" s="30" customFormat="1" ht="15" customHeight="1" thickBot="1">
      <c r="A143" s="211" t="s">
        <v>125</v>
      </c>
      <c r="B143" s="216"/>
      <c r="C143" s="247" t="s">
        <v>456</v>
      </c>
      <c r="D143" s="212">
        <v>9941.5</v>
      </c>
      <c r="E143" s="334">
        <v>9941.5</v>
      </c>
      <c r="F143" s="212">
        <f>D143-E143</f>
        <v>0</v>
      </c>
      <c r="G143" s="173" t="e">
        <f>#REF!-#REF!</f>
        <v>#REF!</v>
      </c>
      <c r="H143" s="269"/>
    </row>
    <row r="144" spans="1:8" s="30" customFormat="1" ht="15" customHeight="1" thickBot="1">
      <c r="A144" s="211" t="s">
        <v>354</v>
      </c>
      <c r="B144" s="216"/>
      <c r="C144" s="247" t="s">
        <v>457</v>
      </c>
      <c r="D144" s="212">
        <v>4500</v>
      </c>
      <c r="E144" s="334">
        <v>0</v>
      </c>
      <c r="F144" s="212"/>
      <c r="G144" s="173"/>
      <c r="H144" s="269"/>
    </row>
    <row r="145" spans="1:8" s="30" customFormat="1" ht="15" customHeight="1" thickBot="1">
      <c r="A145" s="211" t="s">
        <v>128</v>
      </c>
      <c r="B145" s="216"/>
      <c r="C145" s="247" t="s">
        <v>458</v>
      </c>
      <c r="D145" s="212">
        <v>5420</v>
      </c>
      <c r="E145" s="334">
        <v>1920</v>
      </c>
      <c r="F145" s="212">
        <f>D145-E145</f>
        <v>3500</v>
      </c>
      <c r="G145" s="173" t="e">
        <f>#REF!-#REF!</f>
        <v>#REF!</v>
      </c>
      <c r="H145" s="197"/>
    </row>
    <row r="146" spans="1:8" s="30" customFormat="1" ht="10.9" customHeight="1" thickBot="1">
      <c r="A146" s="211"/>
      <c r="B146" s="216"/>
      <c r="C146" s="247"/>
      <c r="D146" s="212"/>
      <c r="E146" s="212"/>
      <c r="F146" s="212"/>
      <c r="G146" s="174" t="e">
        <f>#REF!-#REF!</f>
        <v>#REF!</v>
      </c>
    </row>
    <row r="147" spans="1:8" s="37" customFormat="1" ht="51.75" customHeight="1" thickBot="1">
      <c r="A147" s="223" t="s">
        <v>288</v>
      </c>
      <c r="B147" s="218"/>
      <c r="C147" s="264" t="s">
        <v>459</v>
      </c>
      <c r="D147" s="208">
        <f>D148+D150+D149</f>
        <v>357846.19</v>
      </c>
      <c r="E147" s="208">
        <f>E148+E150+E149</f>
        <v>357846.19</v>
      </c>
      <c r="F147" s="208">
        <f>F148+F150</f>
        <v>0</v>
      </c>
      <c r="G147" s="174" t="e">
        <f>#REF!-#REF!</f>
        <v>#REF!</v>
      </c>
      <c r="H147" s="30"/>
    </row>
    <row r="148" spans="1:8" s="190" customFormat="1" ht="15" customHeight="1" thickBot="1">
      <c r="A148" s="211" t="s">
        <v>108</v>
      </c>
      <c r="B148" s="219"/>
      <c r="C148" s="247" t="s">
        <v>460</v>
      </c>
      <c r="D148" s="212">
        <v>319723.19</v>
      </c>
      <c r="E148" s="212">
        <v>319723.19</v>
      </c>
      <c r="F148" s="212">
        <f>D148-E148</f>
        <v>0</v>
      </c>
      <c r="G148" s="188" t="e">
        <f>#REF!-#REF!</f>
        <v>#REF!</v>
      </c>
    </row>
    <row r="149" spans="1:8" s="190" customFormat="1" ht="15" customHeight="1" thickBot="1">
      <c r="A149" s="211" t="s">
        <v>354</v>
      </c>
      <c r="B149" s="219"/>
      <c r="C149" s="247" t="s">
        <v>461</v>
      </c>
      <c r="D149" s="212">
        <v>26990</v>
      </c>
      <c r="E149" s="212">
        <v>26990</v>
      </c>
      <c r="F149" s="212"/>
      <c r="G149" s="188"/>
    </row>
    <row r="150" spans="1:8" s="190" customFormat="1" ht="15" customHeight="1" thickBot="1">
      <c r="A150" s="211" t="s">
        <v>108</v>
      </c>
      <c r="B150" s="219"/>
      <c r="C150" s="247" t="s">
        <v>462</v>
      </c>
      <c r="D150" s="212">
        <v>11133</v>
      </c>
      <c r="E150" s="212">
        <v>11133</v>
      </c>
      <c r="F150" s="212">
        <f>D150-E150</f>
        <v>0</v>
      </c>
      <c r="G150" s="188" t="e">
        <f>#REF!-#REF!</f>
        <v>#REF!</v>
      </c>
    </row>
    <row r="151" spans="1:8" s="30" customFormat="1" ht="10.5" customHeight="1" thickBot="1">
      <c r="A151" s="213"/>
      <c r="B151" s="216"/>
      <c r="C151" s="247"/>
      <c r="D151" s="214"/>
      <c r="E151" s="214"/>
      <c r="F151" s="214"/>
      <c r="G151" s="174" t="e">
        <f>#REF!-#REF!</f>
        <v>#REF!</v>
      </c>
    </row>
    <row r="152" spans="1:8" s="190" customFormat="1" ht="50.25" customHeight="1" thickBot="1">
      <c r="A152" s="223" t="s">
        <v>326</v>
      </c>
      <c r="B152" s="215"/>
      <c r="C152" s="264" t="s">
        <v>463</v>
      </c>
      <c r="D152" s="208">
        <f>D153</f>
        <v>298351.2</v>
      </c>
      <c r="E152" s="208">
        <f>E153</f>
        <v>298351.2</v>
      </c>
      <c r="F152" s="208">
        <f>D152-E152</f>
        <v>0</v>
      </c>
      <c r="G152" s="188"/>
      <c r="H152" s="30"/>
    </row>
    <row r="153" spans="1:8" s="190" customFormat="1" ht="36.75" customHeight="1" thickBot="1">
      <c r="A153" s="211" t="s">
        <v>124</v>
      </c>
      <c r="B153" s="219"/>
      <c r="C153" s="247" t="s">
        <v>464</v>
      </c>
      <c r="D153" s="212">
        <v>298351.2</v>
      </c>
      <c r="E153" s="212">
        <v>298351.2</v>
      </c>
      <c r="F153" s="212">
        <f>D153-E153</f>
        <v>0</v>
      </c>
      <c r="G153" s="189" t="e">
        <f>#REF!-#REF!</f>
        <v>#REF!</v>
      </c>
    </row>
    <row r="154" spans="1:8" s="190" customFormat="1" ht="9.75" customHeight="1" thickBot="1">
      <c r="A154" s="211"/>
      <c r="B154" s="222"/>
      <c r="C154" s="247"/>
      <c r="D154" s="212"/>
      <c r="E154" s="212"/>
      <c r="F154" s="212"/>
      <c r="G154" s="189" t="e">
        <f>#REF!-#REF!</f>
        <v>#REF!</v>
      </c>
      <c r="H154" s="30"/>
    </row>
    <row r="155" spans="1:8" s="190" customFormat="1" ht="68.45" customHeight="1" thickBot="1">
      <c r="A155" s="223" t="s">
        <v>289</v>
      </c>
      <c r="B155" s="215"/>
      <c r="C155" s="264" t="s">
        <v>465</v>
      </c>
      <c r="D155" s="208">
        <f>D156</f>
        <v>4797010</v>
      </c>
      <c r="E155" s="208">
        <f>E156</f>
        <v>3386823.6</v>
      </c>
      <c r="F155" s="208">
        <f>D155-E155</f>
        <v>1410186.4</v>
      </c>
      <c r="G155" s="188"/>
      <c r="H155" s="30"/>
    </row>
    <row r="156" spans="1:8" s="190" customFormat="1" ht="15" customHeight="1" thickBot="1">
      <c r="A156" s="211" t="s">
        <v>115</v>
      </c>
      <c r="B156" s="219"/>
      <c r="C156" s="247" t="s">
        <v>466</v>
      </c>
      <c r="D156" s="250">
        <v>4797010</v>
      </c>
      <c r="E156" s="251">
        <v>3386823.6</v>
      </c>
      <c r="F156" s="212">
        <f>D156-E156</f>
        <v>1410186.4</v>
      </c>
      <c r="G156" s="189" t="e">
        <f>#REF!-#REF!</f>
        <v>#REF!</v>
      </c>
      <c r="H156" s="30"/>
    </row>
    <row r="157" spans="1:8" s="190" customFormat="1" ht="10.9" customHeight="1" thickBot="1">
      <c r="A157" s="211"/>
      <c r="B157" s="222"/>
      <c r="C157" s="247"/>
      <c r="D157" s="212"/>
      <c r="E157" s="212"/>
      <c r="F157" s="212"/>
      <c r="G157" s="189"/>
      <c r="H157" s="187"/>
    </row>
    <row r="158" spans="1:8" s="30" customFormat="1" ht="51" customHeight="1" thickBot="1">
      <c r="A158" s="223" t="s">
        <v>290</v>
      </c>
      <c r="B158" s="215"/>
      <c r="C158" s="264" t="s">
        <v>467</v>
      </c>
      <c r="D158" s="208">
        <f>D159+D160</f>
        <v>390000</v>
      </c>
      <c r="E158" s="208">
        <f>E159+E160</f>
        <v>390000</v>
      </c>
      <c r="F158" s="208">
        <f>D158-E158</f>
        <v>0</v>
      </c>
      <c r="G158" s="175"/>
      <c r="H158" s="187"/>
    </row>
    <row r="159" spans="1:8" s="30" customFormat="1" ht="15" customHeight="1" thickBot="1">
      <c r="A159" s="211" t="s">
        <v>266</v>
      </c>
      <c r="B159" s="222"/>
      <c r="C159" s="247" t="s">
        <v>468</v>
      </c>
      <c r="D159" s="250">
        <v>280483.38</v>
      </c>
      <c r="E159" s="335">
        <v>280483.38</v>
      </c>
      <c r="F159" s="212">
        <f>D159-E159</f>
        <v>0</v>
      </c>
      <c r="G159" s="177"/>
      <c r="H159" s="187"/>
    </row>
    <row r="160" spans="1:8" s="30" customFormat="1" ht="15" customHeight="1" thickBot="1">
      <c r="A160" s="211" t="s">
        <v>115</v>
      </c>
      <c r="B160" s="219"/>
      <c r="C160" s="247" t="s">
        <v>469</v>
      </c>
      <c r="D160" s="250">
        <v>109516.62</v>
      </c>
      <c r="E160" s="335">
        <v>109516.62</v>
      </c>
      <c r="F160" s="212">
        <f>D160-E160</f>
        <v>0</v>
      </c>
      <c r="G160" s="177" t="e">
        <f>#REF!-#REF!</f>
        <v>#REF!</v>
      </c>
      <c r="H160" s="190"/>
    </row>
    <row r="161" spans="1:8" s="30" customFormat="1" ht="10.9" customHeight="1" thickBot="1">
      <c r="A161" s="242"/>
      <c r="B161" s="243"/>
      <c r="C161" s="266"/>
      <c r="D161" s="244"/>
      <c r="E161" s="244"/>
      <c r="F161" s="244"/>
      <c r="G161" s="177"/>
      <c r="H161" s="190"/>
    </row>
    <row r="162" spans="1:8" s="190" customFormat="1" ht="48" customHeight="1" thickBot="1">
      <c r="A162" s="223" t="s">
        <v>291</v>
      </c>
      <c r="B162" s="215"/>
      <c r="C162" s="264" t="s">
        <v>470</v>
      </c>
      <c r="D162" s="208">
        <f>D163</f>
        <v>103871</v>
      </c>
      <c r="E162" s="208">
        <f>E163</f>
        <v>95680.48</v>
      </c>
      <c r="F162" s="209">
        <f>D162-E162</f>
        <v>8190.5200000000041</v>
      </c>
      <c r="G162" s="188" t="e">
        <f>#REF!-#REF!</f>
        <v>#REF!</v>
      </c>
    </row>
    <row r="163" spans="1:8" s="187" customFormat="1" ht="15" customHeight="1" thickBot="1">
      <c r="A163" s="211" t="s">
        <v>115</v>
      </c>
      <c r="B163" s="216"/>
      <c r="C163" s="247" t="s">
        <v>471</v>
      </c>
      <c r="D163" s="250">
        <v>103871</v>
      </c>
      <c r="E163" s="251">
        <v>95680.48</v>
      </c>
      <c r="F163" s="212">
        <f>D163-E163</f>
        <v>8190.5200000000041</v>
      </c>
      <c r="G163" s="176" t="e">
        <f>#REF!-#REF!</f>
        <v>#REF!</v>
      </c>
      <c r="H163" s="185"/>
    </row>
    <row r="164" spans="1:8" s="190" customFormat="1" ht="10.9" customHeight="1" thickBot="1">
      <c r="A164" s="211"/>
      <c r="B164" s="216"/>
      <c r="C164" s="247"/>
      <c r="D164" s="212"/>
      <c r="E164" s="212"/>
      <c r="F164" s="212"/>
      <c r="G164" s="176">
        <f>F152</f>
        <v>0</v>
      </c>
    </row>
    <row r="165" spans="1:8" s="37" customFormat="1" ht="68.25" customHeight="1" thickBot="1">
      <c r="A165" s="223" t="s">
        <v>292</v>
      </c>
      <c r="B165" s="215"/>
      <c r="C165" s="264" t="s">
        <v>472</v>
      </c>
      <c r="D165" s="208">
        <f>D166+D167</f>
        <v>25439.019999999997</v>
      </c>
      <c r="E165" s="208">
        <f>E166+E167</f>
        <v>25439.019999999997</v>
      </c>
      <c r="F165" s="208">
        <f>D165-E165</f>
        <v>0</v>
      </c>
      <c r="G165" s="178"/>
      <c r="H165" s="190"/>
    </row>
    <row r="166" spans="1:8" s="30" customFormat="1" ht="15" customHeight="1" thickBot="1">
      <c r="A166" s="211" t="s">
        <v>266</v>
      </c>
      <c r="B166" s="216"/>
      <c r="C166" s="247" t="s">
        <v>473</v>
      </c>
      <c r="D166" s="250">
        <v>13411.88</v>
      </c>
      <c r="E166" s="336">
        <v>13411.88</v>
      </c>
      <c r="F166" s="212">
        <f>D166-E166</f>
        <v>0</v>
      </c>
      <c r="G166" s="130" t="e">
        <f>#REF!-#REF!</f>
        <v>#REF!</v>
      </c>
      <c r="H166" s="271"/>
    </row>
    <row r="167" spans="1:8" s="30" customFormat="1" ht="15" customHeight="1" thickBot="1">
      <c r="A167" s="211" t="s">
        <v>115</v>
      </c>
      <c r="B167" s="216"/>
      <c r="C167" s="247" t="s">
        <v>474</v>
      </c>
      <c r="D167" s="250">
        <v>12027.14</v>
      </c>
      <c r="E167" s="336">
        <v>12027.14</v>
      </c>
      <c r="F167" s="212">
        <f>D167-E167</f>
        <v>0</v>
      </c>
      <c r="G167" s="130" t="e">
        <f>#REF!-#REF!</f>
        <v>#REF!</v>
      </c>
      <c r="H167" s="270"/>
    </row>
    <row r="168" spans="1:8" s="30" customFormat="1" ht="10.9" customHeight="1" thickBot="1">
      <c r="A168" s="211"/>
      <c r="B168" s="216"/>
      <c r="C168" s="247"/>
      <c r="D168" s="212"/>
      <c r="E168" s="212"/>
      <c r="F168" s="212"/>
      <c r="G168" s="130"/>
      <c r="H168" s="190"/>
    </row>
    <row r="169" spans="1:8" s="187" customFormat="1" ht="68.25" customHeight="1" thickBot="1">
      <c r="A169" s="223" t="s">
        <v>320</v>
      </c>
      <c r="B169" s="215"/>
      <c r="C169" s="264" t="s">
        <v>475</v>
      </c>
      <c r="D169" s="208">
        <f>D170</f>
        <v>71253</v>
      </c>
      <c r="E169" s="208">
        <f>E170</f>
        <v>0</v>
      </c>
      <c r="F169" s="208">
        <f>F170</f>
        <v>71253</v>
      </c>
      <c r="G169" s="323"/>
      <c r="H169" s="190"/>
    </row>
    <row r="170" spans="1:8" s="190" customFormat="1" ht="15" customHeight="1" thickBot="1">
      <c r="A170" s="211" t="s">
        <v>102</v>
      </c>
      <c r="B170" s="216"/>
      <c r="C170" s="247" t="s">
        <v>476</v>
      </c>
      <c r="D170" s="250">
        <v>71253</v>
      </c>
      <c r="E170" s="251">
        <v>0</v>
      </c>
      <c r="F170" s="212">
        <f>D170-E170</f>
        <v>71253</v>
      </c>
      <c r="G170" s="156" t="e">
        <f>#REF!-#REF!</f>
        <v>#REF!</v>
      </c>
      <c r="H170" s="271"/>
    </row>
    <row r="171" spans="1:8" s="190" customFormat="1" ht="10.5" customHeight="1" thickBot="1">
      <c r="A171" s="211"/>
      <c r="B171" s="216"/>
      <c r="C171" s="247"/>
      <c r="D171" s="212"/>
      <c r="E171" s="212"/>
      <c r="F171" s="212"/>
      <c r="G171" s="156"/>
    </row>
    <row r="172" spans="1:8" s="187" customFormat="1" ht="68.25" customHeight="1" thickBot="1">
      <c r="A172" s="223" t="s">
        <v>321</v>
      </c>
      <c r="B172" s="215"/>
      <c r="C172" s="264" t="s">
        <v>477</v>
      </c>
      <c r="D172" s="208">
        <f>D173</f>
        <v>28747</v>
      </c>
      <c r="E172" s="208">
        <f>E173</f>
        <v>0</v>
      </c>
      <c r="F172" s="208">
        <f>F173</f>
        <v>28747</v>
      </c>
      <c r="G172" s="323"/>
      <c r="H172" s="190"/>
    </row>
    <row r="173" spans="1:8" s="190" customFormat="1" ht="15" customHeight="1" thickBot="1">
      <c r="A173" s="211" t="s">
        <v>318</v>
      </c>
      <c r="B173" s="216"/>
      <c r="C173" s="247" t="s">
        <v>478</v>
      </c>
      <c r="D173" s="250">
        <v>28747</v>
      </c>
      <c r="E173" s="251">
        <v>0</v>
      </c>
      <c r="F173" s="212">
        <f>D173-E173</f>
        <v>28747</v>
      </c>
      <c r="G173" s="156" t="e">
        <f>#REF!-#REF!</f>
        <v>#REF!</v>
      </c>
      <c r="H173" s="271"/>
    </row>
    <row r="174" spans="1:8" s="190" customFormat="1" ht="10.5" customHeight="1" thickBot="1">
      <c r="A174" s="211"/>
      <c r="B174" s="216"/>
      <c r="C174" s="247"/>
      <c r="D174" s="250"/>
      <c r="E174" s="251"/>
      <c r="F174" s="212"/>
      <c r="G174" s="189"/>
      <c r="H174" s="271"/>
    </row>
    <row r="175" spans="1:8" s="187" customFormat="1" ht="68.25" customHeight="1" thickBot="1">
      <c r="A175" s="223" t="s">
        <v>319</v>
      </c>
      <c r="B175" s="215"/>
      <c r="C175" s="264" t="s">
        <v>479</v>
      </c>
      <c r="D175" s="208">
        <f>D176+D177+D178+D179</f>
        <v>511242.46</v>
      </c>
      <c r="E175" s="208">
        <f>E176+E177+E178+E179</f>
        <v>488261.65</v>
      </c>
      <c r="F175" s="208">
        <f>F176+F177+F178+F179</f>
        <v>22980.809999999998</v>
      </c>
      <c r="G175" s="323"/>
      <c r="H175" s="190"/>
    </row>
    <row r="176" spans="1:8" s="190" customFormat="1" ht="15" customHeight="1" thickBot="1">
      <c r="A176" s="211" t="s">
        <v>108</v>
      </c>
      <c r="B176" s="216"/>
      <c r="C176" s="247" t="s">
        <v>480</v>
      </c>
      <c r="D176" s="250">
        <v>270000</v>
      </c>
      <c r="E176" s="251">
        <v>270000</v>
      </c>
      <c r="F176" s="212">
        <f>D176-E176</f>
        <v>0</v>
      </c>
      <c r="G176" s="156" t="e">
        <f>#REF!-#REF!</f>
        <v>#REF!</v>
      </c>
      <c r="H176" s="271"/>
    </row>
    <row r="177" spans="1:8" s="190" customFormat="1" ht="15" customHeight="1" thickBot="1">
      <c r="A177" s="211" t="s">
        <v>108</v>
      </c>
      <c r="B177" s="216"/>
      <c r="C177" s="247" t="s">
        <v>481</v>
      </c>
      <c r="D177" s="250">
        <v>208292.81</v>
      </c>
      <c r="E177" s="251">
        <v>205312</v>
      </c>
      <c r="F177" s="212">
        <f>D177-E177</f>
        <v>2980.8099999999977</v>
      </c>
      <c r="G177" s="156" t="e">
        <f>#REF!-#REF!</f>
        <v>#REF!</v>
      </c>
      <c r="H177" s="271"/>
    </row>
    <row r="178" spans="1:8" s="190" customFormat="1" ht="15" customHeight="1" thickBot="1">
      <c r="A178" s="211" t="s">
        <v>125</v>
      </c>
      <c r="B178" s="216"/>
      <c r="C178" s="247" t="s">
        <v>482</v>
      </c>
      <c r="D178" s="250">
        <v>27884</v>
      </c>
      <c r="E178" s="251">
        <v>7884</v>
      </c>
      <c r="F178" s="212">
        <f>D178-E178</f>
        <v>20000</v>
      </c>
      <c r="G178" s="156" t="e">
        <f>#REF!-#REF!</f>
        <v>#REF!</v>
      </c>
      <c r="H178" s="271"/>
    </row>
    <row r="179" spans="1:8" s="190" customFormat="1" ht="15" customHeight="1" thickBot="1">
      <c r="A179" s="211" t="s">
        <v>128</v>
      </c>
      <c r="B179" s="216"/>
      <c r="C179" s="247" t="s">
        <v>483</v>
      </c>
      <c r="D179" s="250">
        <v>5065.6499999999996</v>
      </c>
      <c r="E179" s="251">
        <v>5065.6499999999996</v>
      </c>
      <c r="F179" s="212">
        <f>D179-E179</f>
        <v>0</v>
      </c>
      <c r="G179" s="156" t="e">
        <f>#REF!-#REF!</f>
        <v>#REF!</v>
      </c>
      <c r="H179" s="271"/>
    </row>
    <row r="180" spans="1:8" s="190" customFormat="1" ht="10.5" customHeight="1" thickBot="1">
      <c r="A180" s="211"/>
      <c r="B180" s="216"/>
      <c r="C180" s="247"/>
      <c r="D180" s="212"/>
      <c r="E180" s="212"/>
      <c r="F180" s="212"/>
      <c r="G180" s="156"/>
    </row>
    <row r="181" spans="1:8" s="190" customFormat="1" ht="50.25" customHeight="1" thickBot="1">
      <c r="A181" s="223" t="s">
        <v>333</v>
      </c>
      <c r="B181" s="207"/>
      <c r="C181" s="264" t="s">
        <v>484</v>
      </c>
      <c r="D181" s="208">
        <f>D182</f>
        <v>837600</v>
      </c>
      <c r="E181" s="208">
        <f>E182</f>
        <v>837600</v>
      </c>
      <c r="F181" s="208">
        <f>D181-E181</f>
        <v>0</v>
      </c>
      <c r="G181" s="156" t="e">
        <f>#REF!-#REF!</f>
        <v>#REF!</v>
      </c>
      <c r="H181" s="30"/>
    </row>
    <row r="182" spans="1:8" s="190" customFormat="1" ht="15" customHeight="1" thickBot="1">
      <c r="A182" s="210" t="s">
        <v>134</v>
      </c>
      <c r="B182" s="211"/>
      <c r="C182" s="247" t="s">
        <v>485</v>
      </c>
      <c r="D182" s="250">
        <v>837600</v>
      </c>
      <c r="E182" s="251">
        <v>837600</v>
      </c>
      <c r="F182" s="212">
        <f>D182-E182</f>
        <v>0</v>
      </c>
      <c r="G182" s="156" t="e">
        <f>#REF!-#REF!</f>
        <v>#REF!</v>
      </c>
    </row>
    <row r="183" spans="1:8" s="185" customFormat="1" ht="10.9" customHeight="1" thickBot="1">
      <c r="A183" s="213"/>
      <c r="B183" s="211"/>
      <c r="C183" s="247"/>
      <c r="D183" s="214"/>
      <c r="E183" s="214"/>
      <c r="F183" s="214"/>
      <c r="G183" s="186"/>
      <c r="H183" s="30"/>
    </row>
    <row r="184" spans="1:8" s="190" customFormat="1" ht="50.25" customHeight="1" thickBot="1">
      <c r="A184" s="223" t="s">
        <v>293</v>
      </c>
      <c r="B184" s="207"/>
      <c r="C184" s="264" t="s">
        <v>486</v>
      </c>
      <c r="D184" s="208">
        <f>D185</f>
        <v>20577748.829999998</v>
      </c>
      <c r="E184" s="208">
        <f>E185</f>
        <v>10707904.25</v>
      </c>
      <c r="F184" s="208">
        <f>D184-E184</f>
        <v>9869844.5799999982</v>
      </c>
      <c r="G184" s="156" t="e">
        <f>#REF!-#REF!</f>
        <v>#REF!</v>
      </c>
      <c r="H184" s="30"/>
    </row>
    <row r="185" spans="1:8" s="190" customFormat="1" ht="15" customHeight="1" thickBot="1">
      <c r="A185" s="210" t="s">
        <v>134</v>
      </c>
      <c r="B185" s="211"/>
      <c r="C185" s="247" t="s">
        <v>487</v>
      </c>
      <c r="D185" s="250">
        <v>20577748.829999998</v>
      </c>
      <c r="E185" s="251">
        <v>10707904.25</v>
      </c>
      <c r="F185" s="212">
        <f>D185-E185</f>
        <v>9869844.5799999982</v>
      </c>
      <c r="G185" s="156" t="e">
        <f>#REF!-#REF!</f>
        <v>#REF!</v>
      </c>
    </row>
    <row r="186" spans="1:8" s="185" customFormat="1" ht="10.9" customHeight="1" thickBot="1">
      <c r="A186" s="213"/>
      <c r="B186" s="211"/>
      <c r="C186" s="247"/>
      <c r="D186" s="214"/>
      <c r="E186" s="214"/>
      <c r="F186" s="214"/>
      <c r="G186" s="186"/>
      <c r="H186" s="30"/>
    </row>
    <row r="187" spans="1:8" s="190" customFormat="1" ht="50.25" customHeight="1" thickBot="1">
      <c r="A187" s="223" t="s">
        <v>346</v>
      </c>
      <c r="B187" s="207"/>
      <c r="C187" s="264" t="s">
        <v>486</v>
      </c>
      <c r="D187" s="208">
        <f>D188</f>
        <v>8241137</v>
      </c>
      <c r="E187" s="208">
        <f>E188</f>
        <v>4161137</v>
      </c>
      <c r="F187" s="208">
        <f>D187-E187</f>
        <v>4080000</v>
      </c>
      <c r="G187" s="156" t="e">
        <f>#REF!-#REF!</f>
        <v>#REF!</v>
      </c>
      <c r="H187" s="30"/>
    </row>
    <row r="188" spans="1:8" s="190" customFormat="1" ht="15" customHeight="1" thickBot="1">
      <c r="A188" s="211" t="s">
        <v>134</v>
      </c>
      <c r="B188" s="211"/>
      <c r="C188" s="247" t="s">
        <v>488</v>
      </c>
      <c r="D188" s="250">
        <v>8241137</v>
      </c>
      <c r="E188" s="251">
        <v>4161137</v>
      </c>
      <c r="F188" s="212">
        <f>D188-E188</f>
        <v>4080000</v>
      </c>
      <c r="G188" s="156" t="e">
        <f>#REF!-#REF!</f>
        <v>#REF!</v>
      </c>
    </row>
    <row r="189" spans="1:8" s="331" customFormat="1" ht="10.9" customHeight="1" thickBot="1">
      <c r="A189" s="213"/>
      <c r="B189" s="211"/>
      <c r="C189" s="247"/>
      <c r="D189" s="214"/>
      <c r="E189" s="214"/>
      <c r="F189" s="214"/>
      <c r="G189" s="330"/>
      <c r="H189" s="190"/>
    </row>
    <row r="190" spans="1:8" s="190" customFormat="1" ht="53.25" customHeight="1" thickBot="1">
      <c r="A190" s="223" t="s">
        <v>332</v>
      </c>
      <c r="B190" s="207"/>
      <c r="C190" s="264" t="s">
        <v>489</v>
      </c>
      <c r="D190" s="208">
        <f>D191</f>
        <v>8392837</v>
      </c>
      <c r="E190" s="208">
        <f>E191</f>
        <v>8392837</v>
      </c>
      <c r="F190" s="208">
        <f>D190-E190</f>
        <v>0</v>
      </c>
      <c r="G190" s="156" t="e">
        <f>#REF!-#REF!</f>
        <v>#REF!</v>
      </c>
      <c r="H190" s="30"/>
    </row>
    <row r="191" spans="1:8" s="190" customFormat="1" ht="15" customHeight="1" thickBot="1">
      <c r="A191" s="210" t="s">
        <v>134</v>
      </c>
      <c r="B191" s="211"/>
      <c r="C191" s="247" t="s">
        <v>488</v>
      </c>
      <c r="D191" s="250">
        <v>8392837</v>
      </c>
      <c r="E191" s="251">
        <v>8392837</v>
      </c>
      <c r="F191" s="212">
        <f>D191-E191</f>
        <v>0</v>
      </c>
      <c r="G191" s="156" t="e">
        <f>#REF!-#REF!</f>
        <v>#REF!</v>
      </c>
    </row>
    <row r="192" spans="1:8" s="30" customFormat="1" ht="10.9" customHeight="1" thickBot="1">
      <c r="A192" s="210"/>
      <c r="B192" s="231"/>
      <c r="C192" s="249"/>
      <c r="D192" s="212"/>
      <c r="E192" s="212"/>
      <c r="F192" s="220"/>
      <c r="G192" s="175"/>
      <c r="H192" s="192"/>
    </row>
    <row r="193" spans="1:8" s="190" customFormat="1" ht="59.25" customHeight="1" thickBot="1">
      <c r="A193" s="223" t="s">
        <v>339</v>
      </c>
      <c r="B193" s="207"/>
      <c r="C193" s="264" t="s">
        <v>490</v>
      </c>
      <c r="D193" s="208">
        <f>D194</f>
        <v>556048.6</v>
      </c>
      <c r="E193" s="208">
        <f>E194</f>
        <v>556048.6</v>
      </c>
      <c r="F193" s="208">
        <f>D193-E193</f>
        <v>0</v>
      </c>
      <c r="G193" s="156" t="e">
        <f>#REF!-#REF!</f>
        <v>#REF!</v>
      </c>
      <c r="H193" s="30"/>
    </row>
    <row r="194" spans="1:8" s="190" customFormat="1" ht="15" customHeight="1" thickBot="1">
      <c r="A194" s="211" t="s">
        <v>125</v>
      </c>
      <c r="B194" s="211"/>
      <c r="C194" s="247" t="s">
        <v>491</v>
      </c>
      <c r="D194" s="250">
        <v>556048.6</v>
      </c>
      <c r="E194" s="251">
        <v>556048.6</v>
      </c>
      <c r="F194" s="212">
        <f>D194-E194</f>
        <v>0</v>
      </c>
      <c r="G194" s="156" t="e">
        <f>#REF!-#REF!</f>
        <v>#REF!</v>
      </c>
    </row>
    <row r="195" spans="1:8" s="30" customFormat="1" ht="10.5" customHeight="1" thickBot="1">
      <c r="A195" s="210"/>
      <c r="B195" s="231"/>
      <c r="C195" s="249"/>
      <c r="D195" s="212"/>
      <c r="E195" s="212"/>
      <c r="F195" s="220"/>
      <c r="G195" s="175"/>
      <c r="H195" s="192"/>
    </row>
    <row r="196" spans="1:8" s="192" customFormat="1" ht="69" customHeight="1" thickBot="1">
      <c r="A196" s="223" t="s">
        <v>322</v>
      </c>
      <c r="B196" s="229"/>
      <c r="C196" s="264" t="s">
        <v>492</v>
      </c>
      <c r="D196" s="230">
        <f>D198+D197+D199</f>
        <v>800656.13</v>
      </c>
      <c r="E196" s="230">
        <f>E198+E197+E199</f>
        <v>800656.13</v>
      </c>
      <c r="F196" s="230">
        <f>F198+F197+F199</f>
        <v>0</v>
      </c>
      <c r="G196" s="188"/>
    </row>
    <row r="197" spans="1:8" s="192" customFormat="1" ht="15" customHeight="1" thickBot="1">
      <c r="A197" s="211" t="s">
        <v>335</v>
      </c>
      <c r="B197" s="222"/>
      <c r="C197" s="247" t="s">
        <v>493</v>
      </c>
      <c r="D197" s="328">
        <v>75000</v>
      </c>
      <c r="E197" s="328">
        <v>75000</v>
      </c>
      <c r="F197" s="328">
        <f>D197-E197</f>
        <v>0</v>
      </c>
      <c r="G197" s="188"/>
    </row>
    <row r="198" spans="1:8" s="192" customFormat="1" ht="15" customHeight="1" thickBot="1">
      <c r="A198" s="211" t="s">
        <v>125</v>
      </c>
      <c r="B198" s="222"/>
      <c r="C198" s="247" t="s">
        <v>494</v>
      </c>
      <c r="D198" s="250">
        <v>319962.03999999998</v>
      </c>
      <c r="E198" s="250">
        <v>319962.03999999998</v>
      </c>
      <c r="F198" s="212">
        <f>D198-E198</f>
        <v>0</v>
      </c>
      <c r="G198" s="188"/>
      <c r="H198" s="329"/>
    </row>
    <row r="199" spans="1:8" s="192" customFormat="1" ht="15" customHeight="1" thickBot="1">
      <c r="A199" s="211" t="s">
        <v>125</v>
      </c>
      <c r="B199" s="222"/>
      <c r="C199" s="247" t="s">
        <v>495</v>
      </c>
      <c r="D199" s="250">
        <v>405694.09</v>
      </c>
      <c r="E199" s="251">
        <v>405694.09</v>
      </c>
      <c r="F199" s="212">
        <f>D199-E199</f>
        <v>0</v>
      </c>
      <c r="G199" s="188"/>
      <c r="H199" s="329"/>
    </row>
    <row r="200" spans="1:8" s="192" customFormat="1" ht="10.5" customHeight="1" thickBot="1">
      <c r="A200" s="211"/>
      <c r="B200" s="222"/>
      <c r="C200" s="247"/>
      <c r="D200" s="250"/>
      <c r="E200" s="251"/>
      <c r="F200" s="212"/>
      <c r="G200" s="189"/>
      <c r="H200" s="329"/>
    </row>
    <row r="201" spans="1:8" s="187" customFormat="1" ht="83.25" customHeight="1" thickBot="1">
      <c r="A201" s="223" t="s">
        <v>323</v>
      </c>
      <c r="B201" s="215"/>
      <c r="C201" s="264" t="s">
        <v>496</v>
      </c>
      <c r="D201" s="208">
        <f>D202+D203+D204</f>
        <v>301207.33</v>
      </c>
      <c r="E201" s="208">
        <f>E202+E203+E204</f>
        <v>301207.33</v>
      </c>
      <c r="F201" s="208">
        <f>F202+F203+F204</f>
        <v>0</v>
      </c>
      <c r="G201" s="323"/>
      <c r="H201" s="190"/>
    </row>
    <row r="202" spans="1:8" s="190" customFormat="1" ht="15" customHeight="1" thickBot="1">
      <c r="A202" s="211" t="s">
        <v>125</v>
      </c>
      <c r="B202" s="216"/>
      <c r="C202" s="247" t="s">
        <v>497</v>
      </c>
      <c r="D202" s="250">
        <v>169056.85</v>
      </c>
      <c r="E202" s="251">
        <v>169056.85</v>
      </c>
      <c r="F202" s="212">
        <f>D202-E202</f>
        <v>0</v>
      </c>
      <c r="G202" s="156" t="e">
        <f>#REF!-#REF!</f>
        <v>#REF!</v>
      </c>
      <c r="H202" s="271"/>
    </row>
    <row r="203" spans="1:8" s="190" customFormat="1" ht="15" customHeight="1" thickBot="1">
      <c r="A203" s="211" t="s">
        <v>125</v>
      </c>
      <c r="B203" s="216"/>
      <c r="C203" s="247" t="s">
        <v>498</v>
      </c>
      <c r="D203" s="250">
        <v>95778.48</v>
      </c>
      <c r="E203" s="251">
        <v>95778.48</v>
      </c>
      <c r="F203" s="212">
        <f>D203-E203</f>
        <v>0</v>
      </c>
      <c r="G203" s="156" t="e">
        <f>#REF!-#REF!</f>
        <v>#REF!</v>
      </c>
      <c r="H203" s="271"/>
    </row>
    <row r="204" spans="1:8" s="190" customFormat="1" ht="15" customHeight="1" thickBot="1">
      <c r="A204" s="211" t="s">
        <v>125</v>
      </c>
      <c r="B204" s="216"/>
      <c r="C204" s="247" t="s">
        <v>499</v>
      </c>
      <c r="D204" s="250">
        <v>36372</v>
      </c>
      <c r="E204" s="251">
        <v>36372</v>
      </c>
      <c r="F204" s="212">
        <f>D204-E204</f>
        <v>0</v>
      </c>
      <c r="G204" s="156" t="e">
        <f>#REF!-#REF!</f>
        <v>#REF!</v>
      </c>
      <c r="H204" s="271"/>
    </row>
    <row r="205" spans="1:8" s="190" customFormat="1" ht="10.5" customHeight="1" thickBot="1">
      <c r="A205" s="211"/>
      <c r="B205" s="216"/>
      <c r="C205" s="247"/>
      <c r="D205" s="250"/>
      <c r="E205" s="251"/>
      <c r="F205" s="212"/>
      <c r="G205" s="189"/>
      <c r="H205" s="271"/>
    </row>
    <row r="206" spans="1:8" s="187" customFormat="1" ht="83.25" customHeight="1" thickBot="1">
      <c r="A206" s="223" t="s">
        <v>343</v>
      </c>
      <c r="B206" s="215"/>
      <c r="C206" s="264" t="s">
        <v>502</v>
      </c>
      <c r="D206" s="208">
        <f>D207+D208</f>
        <v>768547.26</v>
      </c>
      <c r="E206" s="208">
        <f>E207+E208</f>
        <v>768547.26</v>
      </c>
      <c r="F206" s="208">
        <f>F207+F208</f>
        <v>0</v>
      </c>
      <c r="G206" s="208" t="e">
        <f>G207+#REF!+G208</f>
        <v>#REF!</v>
      </c>
      <c r="H206" s="190"/>
    </row>
    <row r="207" spans="1:8" s="187" customFormat="1" ht="15" customHeight="1" thickBot="1">
      <c r="A207" s="211" t="s">
        <v>102</v>
      </c>
      <c r="B207" s="216"/>
      <c r="C207" s="247" t="s">
        <v>500</v>
      </c>
      <c r="D207" s="250">
        <v>605643.04</v>
      </c>
      <c r="E207" s="251">
        <v>605643.04</v>
      </c>
      <c r="F207" s="212">
        <f>D207-E207</f>
        <v>0</v>
      </c>
      <c r="G207" s="323"/>
      <c r="H207" s="190"/>
    </row>
    <row r="208" spans="1:8" s="187" customFormat="1" ht="15" customHeight="1" thickBot="1">
      <c r="A208" s="211" t="s">
        <v>318</v>
      </c>
      <c r="B208" s="216"/>
      <c r="C208" s="247" t="s">
        <v>501</v>
      </c>
      <c r="D208" s="250">
        <v>162904.22</v>
      </c>
      <c r="E208" s="251">
        <v>162904.22</v>
      </c>
      <c r="F208" s="212">
        <f>D208-E208</f>
        <v>0</v>
      </c>
      <c r="G208" s="323"/>
      <c r="H208" s="190"/>
    </row>
    <row r="209" spans="1:8" s="190" customFormat="1" ht="10.5" customHeight="1" thickBot="1">
      <c r="A209" s="211"/>
      <c r="B209" s="216"/>
      <c r="C209" s="247"/>
      <c r="D209" s="212"/>
      <c r="E209" s="212"/>
      <c r="F209" s="212"/>
      <c r="G209" s="156"/>
    </row>
    <row r="210" spans="1:8" s="187" customFormat="1" ht="93" customHeight="1" thickBot="1">
      <c r="A210" s="324" t="s">
        <v>342</v>
      </c>
      <c r="B210" s="215"/>
      <c r="C210" s="264" t="s">
        <v>503</v>
      </c>
      <c r="D210" s="208">
        <f>D212+D211</f>
        <v>484519.88</v>
      </c>
      <c r="E210" s="208">
        <f>E212+E211</f>
        <v>358403.22</v>
      </c>
      <c r="F210" s="208">
        <f>F212+F211</f>
        <v>126116.66</v>
      </c>
      <c r="G210" s="208" t="e">
        <f>G212+G211</f>
        <v>#REF!</v>
      </c>
      <c r="H210" s="190"/>
    </row>
    <row r="211" spans="1:8" s="187" customFormat="1" ht="18" customHeight="1" thickBot="1">
      <c r="A211" s="211" t="s">
        <v>102</v>
      </c>
      <c r="B211" s="216"/>
      <c r="C211" s="247" t="s">
        <v>504</v>
      </c>
      <c r="D211" s="250">
        <f>331623.51+47711.56</f>
        <v>379335.07</v>
      </c>
      <c r="E211" s="251">
        <v>281737.38</v>
      </c>
      <c r="F211" s="212">
        <f>D211-E211</f>
        <v>97597.69</v>
      </c>
      <c r="G211" s="323"/>
      <c r="H211" s="190"/>
    </row>
    <row r="212" spans="1:8" s="190" customFormat="1" ht="15" customHeight="1" thickBot="1">
      <c r="A212" s="211" t="s">
        <v>318</v>
      </c>
      <c r="B212" s="216"/>
      <c r="C212" s="247" t="s">
        <v>505</v>
      </c>
      <c r="D212" s="250">
        <v>105184.81</v>
      </c>
      <c r="E212" s="251">
        <v>76665.84</v>
      </c>
      <c r="F212" s="212">
        <f>D212-E212</f>
        <v>28518.97</v>
      </c>
      <c r="G212" s="156" t="e">
        <f>#REF!-#REF!</f>
        <v>#REF!</v>
      </c>
      <c r="H212" s="271"/>
    </row>
    <row r="213" spans="1:8" s="190" customFormat="1" ht="10.5" customHeight="1" thickBot="1">
      <c r="A213" s="211"/>
      <c r="B213" s="216"/>
      <c r="C213" s="247"/>
      <c r="D213" s="212"/>
      <c r="E213" s="212"/>
      <c r="F213" s="212"/>
      <c r="G213" s="156"/>
    </row>
    <row r="214" spans="1:8" s="192" customFormat="1" ht="18" customHeight="1" thickBot="1">
      <c r="A214" s="233" t="s">
        <v>257</v>
      </c>
      <c r="B214" s="234"/>
      <c r="C214" s="267" t="s">
        <v>506</v>
      </c>
      <c r="D214" s="235">
        <f>D219+D226+D229+D231+D233+D235+D241+D243</f>
        <v>69865554.879999995</v>
      </c>
      <c r="E214" s="235">
        <f>E219+E226+E229+E231+E233+E235+E241+E243</f>
        <v>53994109.619999997</v>
      </c>
      <c r="F214" s="235">
        <f>F219+F226+F229+F231+F233+F235+F241+F243</f>
        <v>15915564.619999999</v>
      </c>
      <c r="G214" s="188"/>
      <c r="H214" s="198"/>
    </row>
    <row r="215" spans="1:8" s="192" customFormat="1" ht="18" customHeight="1" thickBot="1">
      <c r="A215" s="211" t="s">
        <v>8</v>
      </c>
      <c r="B215" s="216"/>
      <c r="C215" s="265"/>
      <c r="D215" s="232"/>
      <c r="E215" s="232"/>
      <c r="F215" s="232"/>
      <c r="G215" s="188"/>
      <c r="H215" s="272"/>
    </row>
    <row r="216" spans="1:8" s="37" customFormat="1" ht="18" customHeight="1" thickBot="1">
      <c r="A216" s="210" t="s">
        <v>102</v>
      </c>
      <c r="B216" s="236"/>
      <c r="C216" s="249" t="s">
        <v>101</v>
      </c>
      <c r="D216" s="212">
        <f>D22+D28+D50+D71+D95+D101+D104+D128+D134+D170+D207+D211</f>
        <v>13230183.09</v>
      </c>
      <c r="E216" s="362">
        <f>E22+E28+E50+E71+E95+E101+E104+E128+E134+E170+E207+E211</f>
        <v>13061332.4</v>
      </c>
      <c r="F216" s="212">
        <f>F22+F28+F47+F50+F56+F71+F95+F101+F104+F128+F134+F170+F207+F211</f>
        <v>217470.05</v>
      </c>
      <c r="G216" s="174"/>
      <c r="H216" s="30"/>
    </row>
    <row r="217" spans="1:8" s="120" customFormat="1" ht="16.5" customHeight="1" thickBot="1">
      <c r="A217" s="210" t="s">
        <v>104</v>
      </c>
      <c r="B217" s="231"/>
      <c r="C217" s="249" t="s">
        <v>103</v>
      </c>
      <c r="D217" s="212">
        <f>D42+D43+D78+D110+D140</f>
        <v>480657.31000000006</v>
      </c>
      <c r="E217" s="212">
        <f>E42+E43+E78+E110+E140</f>
        <v>479157.31000000006</v>
      </c>
      <c r="F217" s="212">
        <f>F42+F43+F78+F110+F140</f>
        <v>1500</v>
      </c>
      <c r="G217" s="173" t="e">
        <f>#REF!-#REF!</f>
        <v>#REF!</v>
      </c>
      <c r="H217" s="119"/>
    </row>
    <row r="218" spans="1:8" s="192" customFormat="1" ht="18" customHeight="1" thickBot="1">
      <c r="A218" s="210" t="s">
        <v>106</v>
      </c>
      <c r="B218" s="231"/>
      <c r="C218" s="249" t="s">
        <v>105</v>
      </c>
      <c r="D218" s="212">
        <f>D25+D31+D53+D75+D98+D131+D137+D173+D107+D208+D212+D74</f>
        <v>3799655.19</v>
      </c>
      <c r="E218" s="212">
        <f>E25+E31+E53+E75+E98+E131+E137+E173+E107+E208+E212+E74</f>
        <v>3741472.5599999996</v>
      </c>
      <c r="F218" s="212">
        <f>F25+F31+F53+F75+F98+F131+F137+F173+F107+F208+F212+F74</f>
        <v>58182.630000000034</v>
      </c>
      <c r="G218" s="188" t="e">
        <f>#REF!-#REF!</f>
        <v>#REF!</v>
      </c>
      <c r="H218" s="119"/>
    </row>
    <row r="219" spans="1:8" s="37" customFormat="1" ht="24" customHeight="1" thickBot="1">
      <c r="A219" s="223" t="s">
        <v>120</v>
      </c>
      <c r="B219" s="215"/>
      <c r="C219" s="264" t="s">
        <v>117</v>
      </c>
      <c r="D219" s="208">
        <f>SUM(D216:D218)</f>
        <v>17510495.59</v>
      </c>
      <c r="E219" s="208">
        <f>SUM(E216:E218)</f>
        <v>17281962.27</v>
      </c>
      <c r="F219" s="208">
        <f>SUM(F216:F218)</f>
        <v>277152.68000000005</v>
      </c>
      <c r="G219" s="174"/>
      <c r="H219" s="119"/>
    </row>
    <row r="220" spans="1:8" s="120" customFormat="1" ht="18" customHeight="1" thickBot="1">
      <c r="A220" s="210" t="s">
        <v>110</v>
      </c>
      <c r="B220" s="231"/>
      <c r="C220" s="249" t="s">
        <v>109</v>
      </c>
      <c r="D220" s="212">
        <f>D81+D82+D113</f>
        <v>204860.38</v>
      </c>
      <c r="E220" s="212">
        <f>E81+E82+E113</f>
        <v>203443.98</v>
      </c>
      <c r="F220" s="212">
        <f>F81+F82+F113</f>
        <v>1416.4000000000015</v>
      </c>
      <c r="G220" s="173" t="e">
        <f>#REF!-#REF!</f>
        <v>#REF!</v>
      </c>
      <c r="H220" s="119"/>
    </row>
    <row r="221" spans="1:8" s="192" customFormat="1" ht="18" customHeight="1" thickBot="1">
      <c r="A221" s="210" t="s">
        <v>111</v>
      </c>
      <c r="B221" s="231"/>
      <c r="C221" s="249" t="s">
        <v>112</v>
      </c>
      <c r="D221" s="212">
        <f>0</f>
        <v>0</v>
      </c>
      <c r="E221" s="212">
        <f>0</f>
        <v>0</v>
      </c>
      <c r="F221" s="212">
        <f>0</f>
        <v>0</v>
      </c>
      <c r="G221" s="188" t="e">
        <f>#REF!-#REF!</f>
        <v>#REF!</v>
      </c>
      <c r="H221" s="119"/>
    </row>
    <row r="222" spans="1:8" s="37" customFormat="1" ht="18" customHeight="1" thickBot="1">
      <c r="A222" s="210" t="s">
        <v>113</v>
      </c>
      <c r="B222" s="231"/>
      <c r="C222" s="249" t="s">
        <v>114</v>
      </c>
      <c r="D222" s="212">
        <f>D85+D116+D159+D166</f>
        <v>1286135.44</v>
      </c>
      <c r="E222" s="212">
        <f>E85+E116+E159+E166</f>
        <v>1193564.7199999997</v>
      </c>
      <c r="F222" s="212">
        <f>F85+F116+F159+F166</f>
        <v>92570.719999999972</v>
      </c>
      <c r="G222" s="174"/>
      <c r="H222" s="30"/>
    </row>
    <row r="223" spans="1:8" s="37" customFormat="1" ht="18" customHeight="1" thickBot="1">
      <c r="A223" s="210" t="s">
        <v>335</v>
      </c>
      <c r="B223" s="231"/>
      <c r="C223" s="249" t="s">
        <v>334</v>
      </c>
      <c r="D223" s="212">
        <f>D197</f>
        <v>75000</v>
      </c>
      <c r="E223" s="212">
        <f>E197</f>
        <v>75000</v>
      </c>
      <c r="F223" s="212">
        <f>F197</f>
        <v>0</v>
      </c>
      <c r="G223" s="174"/>
      <c r="H223" s="30"/>
    </row>
    <row r="224" spans="1:8" s="119" customFormat="1" ht="18" customHeight="1" thickBot="1">
      <c r="A224" s="210" t="s">
        <v>115</v>
      </c>
      <c r="B224" s="231"/>
      <c r="C224" s="249" t="s">
        <v>116</v>
      </c>
      <c r="D224" s="212">
        <f>D12+D86+D117+D160+D163+D167+D176+D198+D202</f>
        <v>4232229.37</v>
      </c>
      <c r="E224" s="212">
        <f>E12+E86+E117+E160+E163+E167+E176+E198+E202</f>
        <v>4221878.8500000006</v>
      </c>
      <c r="F224" s="212">
        <f>F12+F86+F117+F160+F163+F167+F176+F198+F202</f>
        <v>10350.520000000004</v>
      </c>
      <c r="G224" s="175"/>
      <c r="H224" s="1"/>
    </row>
    <row r="225" spans="1:10" s="119" customFormat="1" ht="18" customHeight="1" thickBot="1">
      <c r="A225" s="210" t="s">
        <v>108</v>
      </c>
      <c r="B225" s="210"/>
      <c r="C225" s="249" t="s">
        <v>107</v>
      </c>
      <c r="D225" s="212">
        <f>D18+D34+D46+D87+D118+D148+D177+D194+D199+D203+D59</f>
        <v>2460935.9299999997</v>
      </c>
      <c r="E225" s="212">
        <f>E18+E34+E46+E87+E118+E148+E177+E194+E199+E203+E59</f>
        <v>2457955.1199999996</v>
      </c>
      <c r="F225" s="212">
        <f>F18+F34+F46+F87+F118+F148+F177+F194+F199+F203</f>
        <v>2980.8099999999977</v>
      </c>
      <c r="G225" s="174" t="e">
        <f>#REF!-#REF!</f>
        <v>#REF!</v>
      </c>
      <c r="H225" s="1"/>
      <c r="I225" s="37"/>
      <c r="J225" s="198"/>
    </row>
    <row r="226" spans="1:10" s="30" customFormat="1" ht="24" customHeight="1" thickBot="1">
      <c r="A226" s="223" t="s">
        <v>118</v>
      </c>
      <c r="B226" s="223"/>
      <c r="C226" s="264" t="s">
        <v>119</v>
      </c>
      <c r="D226" s="208">
        <f>SUM(D220:D225)</f>
        <v>8259161.1199999992</v>
      </c>
      <c r="E226" s="208">
        <f>SUM(E220:E225)</f>
        <v>8151842.6699999999</v>
      </c>
      <c r="F226" s="208">
        <f>SUM(F220:F225)</f>
        <v>107318.44999999997</v>
      </c>
      <c r="G226" s="174" t="e">
        <f>#REF!-#REF!</f>
        <v>#REF!</v>
      </c>
      <c r="J226" s="197"/>
    </row>
    <row r="227" spans="1:10" s="119" customFormat="1" ht="37.9" customHeight="1" thickBot="1">
      <c r="A227" s="210" t="s">
        <v>170</v>
      </c>
      <c r="B227" s="228"/>
      <c r="C227" s="249" t="s">
        <v>121</v>
      </c>
      <c r="D227" s="212">
        <f>D156</f>
        <v>4797010</v>
      </c>
      <c r="E227" s="212">
        <f>E156</f>
        <v>3386823.6</v>
      </c>
      <c r="F227" s="212">
        <f>F156</f>
        <v>1410186.4</v>
      </c>
      <c r="G227" s="174" t="e">
        <f>#REF!-#REF!</f>
        <v>#REF!</v>
      </c>
      <c r="H227" s="30"/>
    </row>
    <row r="228" spans="1:10" s="119" customFormat="1" ht="37.5" customHeight="1" thickBot="1">
      <c r="A228" s="210" t="s">
        <v>124</v>
      </c>
      <c r="B228" s="228"/>
      <c r="C228" s="249" t="s">
        <v>122</v>
      </c>
      <c r="D228" s="212">
        <f>D153</f>
        <v>298351.2</v>
      </c>
      <c r="E228" s="212">
        <f>E153</f>
        <v>298351.2</v>
      </c>
      <c r="F228" s="212">
        <f>F153</f>
        <v>0</v>
      </c>
      <c r="G228" s="175" t="e">
        <f>#REF!-#REF!</f>
        <v>#REF!</v>
      </c>
      <c r="H228" s="30"/>
    </row>
    <row r="229" spans="1:10" s="119" customFormat="1" ht="24" customHeight="1" thickBot="1">
      <c r="A229" s="223" t="s">
        <v>258</v>
      </c>
      <c r="B229" s="223"/>
      <c r="C229" s="264" t="s">
        <v>123</v>
      </c>
      <c r="D229" s="208">
        <f>SUM(D227:D228)</f>
        <v>5095361.2</v>
      </c>
      <c r="E229" s="208">
        <f>SUM(E227:E228)</f>
        <v>3685174.8000000003</v>
      </c>
      <c r="F229" s="208">
        <f>SUM(F227:F228)</f>
        <v>1410186.4</v>
      </c>
      <c r="G229" s="174" t="e">
        <f>#REF!-#REF!</f>
        <v>#REF!</v>
      </c>
      <c r="H229" s="30"/>
    </row>
    <row r="230" spans="1:10" s="119" customFormat="1" ht="18" customHeight="1" thickBot="1">
      <c r="A230" s="210" t="s">
        <v>134</v>
      </c>
      <c r="B230" s="228"/>
      <c r="C230" s="249" t="s">
        <v>133</v>
      </c>
      <c r="D230" s="212">
        <f>D182+D185+D188+D191</f>
        <v>38049322.829999998</v>
      </c>
      <c r="E230" s="212">
        <f>E182+E185+E188+E191</f>
        <v>24099478.25</v>
      </c>
      <c r="F230" s="212">
        <f>F182+F185+F188+F191</f>
        <v>13949844.579999998</v>
      </c>
      <c r="G230" s="174" t="e">
        <f>#REF!-#REF!</f>
        <v>#REF!</v>
      </c>
      <c r="H230" s="1"/>
    </row>
    <row r="231" spans="1:10" s="119" customFormat="1" ht="24" customHeight="1" thickBot="1">
      <c r="A231" s="223" t="s">
        <v>259</v>
      </c>
      <c r="B231" s="223"/>
      <c r="C231" s="264" t="s">
        <v>246</v>
      </c>
      <c r="D231" s="208">
        <f>D230</f>
        <v>38049322.829999998</v>
      </c>
      <c r="E231" s="208">
        <f>E230</f>
        <v>24099478.25</v>
      </c>
      <c r="F231" s="208">
        <f>F230</f>
        <v>13949844.579999998</v>
      </c>
      <c r="G231" s="174" t="e">
        <f>#REF!-#REF!</f>
        <v>#REF!</v>
      </c>
      <c r="H231" s="30"/>
    </row>
    <row r="232" spans="1:10" s="30" customFormat="1" ht="18" customHeight="1" thickBot="1">
      <c r="A232" s="210" t="s">
        <v>143</v>
      </c>
      <c r="B232" s="228"/>
      <c r="C232" s="249" t="s">
        <v>144</v>
      </c>
      <c r="D232" s="212">
        <f>D64</f>
        <v>105000</v>
      </c>
      <c r="E232" s="212">
        <f>E64</f>
        <v>105000</v>
      </c>
      <c r="F232" s="212">
        <f>F64</f>
        <v>0</v>
      </c>
      <c r="G232" s="117" t="e">
        <f>G126+#REF!+#REF!+G90</f>
        <v>#REF!</v>
      </c>
      <c r="H232" s="190"/>
    </row>
    <row r="233" spans="1:10" ht="24" customHeight="1" thickBot="1">
      <c r="A233" s="223" t="s">
        <v>260</v>
      </c>
      <c r="B233" s="223"/>
      <c r="C233" s="264" t="s">
        <v>247</v>
      </c>
      <c r="D233" s="208">
        <f>D232</f>
        <v>105000</v>
      </c>
      <c r="E233" s="208">
        <f>E232</f>
        <v>105000</v>
      </c>
      <c r="F233" s="208">
        <f>F232</f>
        <v>0</v>
      </c>
      <c r="G233" s="174" t="e">
        <f>#REF!-#REF!</f>
        <v>#REF!</v>
      </c>
      <c r="H233" s="190"/>
    </row>
    <row r="234" spans="1:10" ht="18" customHeight="1" thickBot="1">
      <c r="A234" s="210" t="s">
        <v>125</v>
      </c>
      <c r="B234" s="228"/>
      <c r="C234" s="249" t="s">
        <v>147</v>
      </c>
      <c r="D234" s="212">
        <f>D35+D36+D39+D60+D68+D91+D88+D119+D124+D143+D92+D125</f>
        <v>232066.34000000003</v>
      </c>
      <c r="E234" s="212">
        <f>E35+E36+E39+E60+E68+E91+E88+E119+E124+E143+E92+E125</f>
        <v>145381.21000000002</v>
      </c>
      <c r="F234" s="212">
        <f>F35+F36+F39+F56+F60+F68+F91+F88+F119+F124+F143+F92+F125</f>
        <v>86685.12999999999</v>
      </c>
      <c r="G234" s="175" t="e">
        <f>#REF!-#REF!</f>
        <v>#REF!</v>
      </c>
    </row>
    <row r="235" spans="1:10" s="30" customFormat="1" ht="24" customHeight="1" thickBot="1">
      <c r="A235" s="223" t="s">
        <v>261</v>
      </c>
      <c r="B235" s="223"/>
      <c r="C235" s="264" t="s">
        <v>248</v>
      </c>
      <c r="D235" s="208">
        <f>D234</f>
        <v>232066.34000000003</v>
      </c>
      <c r="E235" s="208">
        <f>E234</f>
        <v>145381.21000000002</v>
      </c>
      <c r="F235" s="208">
        <f>F234</f>
        <v>86685.12999999999</v>
      </c>
      <c r="G235" s="174" t="e">
        <f>#REF!-#REF!</f>
        <v>#REF!</v>
      </c>
    </row>
    <row r="236" spans="1:10" s="30" customFormat="1" ht="18" customHeight="1" thickBot="1">
      <c r="A236" s="210" t="s">
        <v>125</v>
      </c>
      <c r="B236" s="210"/>
      <c r="C236" s="249" t="s">
        <v>150</v>
      </c>
      <c r="D236" s="212">
        <f>D47+D89+D120+D178+D204+D56+D144+D149</f>
        <v>327529.37</v>
      </c>
      <c r="E236" s="212">
        <f>E47+E89+E120+E178+E204+E56+E144+E149</f>
        <v>254410.01</v>
      </c>
      <c r="F236" s="212">
        <f>F47+F89+F120+F178+F204</f>
        <v>68619.360000000001</v>
      </c>
      <c r="G236" s="212" t="e">
        <f>G89+G120+G178</f>
        <v>#REF!</v>
      </c>
      <c r="H236" s="1"/>
    </row>
    <row r="237" spans="1:10" s="30" customFormat="1" ht="18" customHeight="1" thickBot="1">
      <c r="A237" s="210" t="s">
        <v>128</v>
      </c>
      <c r="B237" s="210"/>
      <c r="C237" s="249" t="s">
        <v>302</v>
      </c>
      <c r="D237" s="212">
        <v>0</v>
      </c>
      <c r="E237" s="212">
        <v>0</v>
      </c>
      <c r="F237" s="212">
        <v>0</v>
      </c>
      <c r="G237" s="174"/>
      <c r="H237" s="1"/>
    </row>
    <row r="238" spans="1:10" s="30" customFormat="1" ht="18" customHeight="1" thickBot="1">
      <c r="A238" s="210" t="s">
        <v>128</v>
      </c>
      <c r="B238" s="210"/>
      <c r="C238" s="249" t="s">
        <v>222</v>
      </c>
      <c r="D238" s="212">
        <v>0</v>
      </c>
      <c r="E238" s="212">
        <v>0</v>
      </c>
      <c r="F238" s="212">
        <v>0</v>
      </c>
      <c r="G238" s="175" t="e">
        <f>#REF!-#REF!</f>
        <v>#REF!</v>
      </c>
    </row>
    <row r="239" spans="1:10" s="30" customFormat="1" ht="18" customHeight="1" thickBot="1">
      <c r="A239" s="210" t="s">
        <v>128</v>
      </c>
      <c r="B239" s="210"/>
      <c r="C239" s="249" t="s">
        <v>154</v>
      </c>
      <c r="D239" s="212">
        <f>0</f>
        <v>0</v>
      </c>
      <c r="E239" s="212">
        <f>0</f>
        <v>0</v>
      </c>
      <c r="F239" s="212">
        <f>0</f>
        <v>0</v>
      </c>
      <c r="G239" s="175" t="e">
        <f>#REF!-#REF!</f>
        <v>#REF!</v>
      </c>
    </row>
    <row r="240" spans="1:10" ht="18" customHeight="1" thickBot="1">
      <c r="A240" s="210" t="s">
        <v>128</v>
      </c>
      <c r="B240" s="210"/>
      <c r="C240" s="249" t="s">
        <v>151</v>
      </c>
      <c r="D240" s="212">
        <f>D15+D19+D61+D90+D121+D145+D150+D179</f>
        <v>286618.43000000005</v>
      </c>
      <c r="E240" s="212">
        <f>E15+E19+E61+E90+E121+E145+E150+E179</f>
        <v>270860.41000000003</v>
      </c>
      <c r="F240" s="212">
        <f>F15+F19+F61+F90+F121+F145+F150+F179</f>
        <v>15758.01999999999</v>
      </c>
      <c r="G240" s="212" t="e">
        <f>G15+G18+G61+G90+G121+G145+G150+G179</f>
        <v>#REF!</v>
      </c>
      <c r="H240" s="30"/>
    </row>
    <row r="241" spans="1:8" s="30" customFormat="1" ht="24" customHeight="1" thickBot="1">
      <c r="A241" s="223" t="s">
        <v>262</v>
      </c>
      <c r="B241" s="237"/>
      <c r="C241" s="264" t="s">
        <v>126</v>
      </c>
      <c r="D241" s="208">
        <f>SUM(D236:D240)</f>
        <v>614147.80000000005</v>
      </c>
      <c r="E241" s="208">
        <f>SUM(E236:E240)</f>
        <v>525270.42000000004</v>
      </c>
      <c r="F241" s="208">
        <f>SUM(F236:F240)</f>
        <v>84377.37999999999</v>
      </c>
      <c r="G241" s="175"/>
      <c r="H241" s="1"/>
    </row>
    <row r="242" spans="1:8" s="190" customFormat="1" ht="18" customHeight="1" thickBot="1">
      <c r="A242" s="213"/>
      <c r="B242" s="238"/>
      <c r="C242" s="247" t="s">
        <v>48</v>
      </c>
      <c r="D242" s="212">
        <f>0</f>
        <v>0</v>
      </c>
      <c r="E242" s="212">
        <f>0</f>
        <v>0</v>
      </c>
      <c r="F242" s="212">
        <f>0</f>
        <v>0</v>
      </c>
      <c r="G242" s="188"/>
      <c r="H242" s="1"/>
    </row>
    <row r="243" spans="1:8" s="190" customFormat="1" ht="24" customHeight="1" thickBot="1">
      <c r="A243" s="223" t="s">
        <v>263</v>
      </c>
      <c r="B243" s="237"/>
      <c r="C243" s="264" t="s">
        <v>47</v>
      </c>
      <c r="D243" s="208">
        <f>D242</f>
        <v>0</v>
      </c>
      <c r="E243" s="208">
        <f>E242</f>
        <v>0</v>
      </c>
      <c r="F243" s="208">
        <f>F242</f>
        <v>0</v>
      </c>
      <c r="G243" s="188"/>
      <c r="H243" s="1"/>
    </row>
    <row r="244" spans="1:8" ht="18" customHeight="1" thickBot="1">
      <c r="A244" s="228"/>
      <c r="B244" s="239"/>
      <c r="C244" s="268"/>
      <c r="D244" s="214"/>
      <c r="E244" s="214"/>
      <c r="F244" s="226"/>
      <c r="G244" s="175" t="e">
        <f>#REF!-#REF!</f>
        <v>#REF!</v>
      </c>
    </row>
    <row r="245" spans="1:8" s="30" customFormat="1" ht="28.9" customHeight="1" thickBot="1">
      <c r="A245" s="254" t="s">
        <v>83</v>
      </c>
      <c r="B245" s="240">
        <v>450</v>
      </c>
      <c r="C245" s="241" t="s">
        <v>55</v>
      </c>
      <c r="D245" s="209" t="s">
        <v>55</v>
      </c>
      <c r="E245" s="208">
        <f>Лист1!E96</f>
        <v>-603872.71000000834</v>
      </c>
      <c r="F245" s="209" t="s">
        <v>55</v>
      </c>
      <c r="G245" s="175" t="e">
        <f>#REF!-#REF!</f>
        <v>#REF!</v>
      </c>
      <c r="H245" s="1"/>
    </row>
    <row r="246" spans="1:8" ht="15" customHeight="1">
      <c r="A246" s="203"/>
      <c r="B246" s="203"/>
      <c r="C246" s="203"/>
      <c r="D246" s="259"/>
      <c r="E246" s="259"/>
      <c r="F246" s="260"/>
      <c r="G246" s="34" t="e">
        <f>G61+#REF!+#REF!</f>
        <v>#REF!</v>
      </c>
    </row>
    <row r="247" spans="1:8" s="30" customFormat="1" ht="33" customHeight="1">
      <c r="A247" s="203"/>
      <c r="B247" s="203"/>
      <c r="C247" s="203"/>
      <c r="D247" s="259"/>
      <c r="E247" s="259"/>
      <c r="F247" s="260"/>
      <c r="G247" s="28" t="e">
        <f>G62+#REF!+#REF!</f>
        <v>#REF!</v>
      </c>
      <c r="H247" s="1"/>
    </row>
    <row r="248" spans="1:8" s="30" customFormat="1" ht="15" customHeight="1">
      <c r="A248" s="1"/>
      <c r="B248" s="1"/>
      <c r="C248" s="1"/>
      <c r="D248" s="261"/>
      <c r="E248" s="261"/>
      <c r="F248" s="262"/>
      <c r="G248" s="174" t="e">
        <f>#REF!-#REF!</f>
        <v>#REF!</v>
      </c>
      <c r="H248" s="1"/>
    </row>
    <row r="249" spans="1:8" s="30" customFormat="1" ht="15" customHeight="1">
      <c r="A249" s="1"/>
      <c r="B249" s="1"/>
      <c r="C249" s="1"/>
      <c r="D249" s="261"/>
      <c r="E249" s="261"/>
      <c r="F249" s="262"/>
      <c r="G249" s="174" t="e">
        <f>#REF!-#REF!</f>
        <v>#REF!</v>
      </c>
      <c r="H249" s="1"/>
    </row>
    <row r="250" spans="1:8" ht="15" customHeight="1">
      <c r="G250" s="174" t="e">
        <f>#REF!-#REF!</f>
        <v>#REF!</v>
      </c>
    </row>
    <row r="251" spans="1:8" ht="15.75" customHeight="1">
      <c r="G251" s="175" t="e">
        <f>#REF!-#REF!</f>
        <v>#REF!</v>
      </c>
    </row>
    <row r="252" spans="1:8" ht="18.75" customHeight="1">
      <c r="G252" s="179"/>
    </row>
    <row r="253" spans="1:8" ht="13.5" thickBot="1">
      <c r="G253" s="180" t="s">
        <v>55</v>
      </c>
    </row>
  </sheetData>
  <mergeCells count="7">
    <mergeCell ref="C2:E2"/>
    <mergeCell ref="F3:F8"/>
    <mergeCell ref="E3:E8"/>
    <mergeCell ref="A3:A8"/>
    <mergeCell ref="B3:B8"/>
    <mergeCell ref="C3:C8"/>
    <mergeCell ref="D3:D8"/>
  </mergeCells>
  <phoneticPr fontId="3" type="noConversion"/>
  <pageMargins left="0.19685039370078741" right="0.19685039370078741" top="0.19685039370078741" bottom="0.19685039370078741" header="0.19685039370078741" footer="0.19685039370078741"/>
  <pageSetup paperSize="9" scale="95" fitToHeight="2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D70" sqref="D70"/>
    </sheetView>
  </sheetViews>
  <sheetFormatPr defaultRowHeight="12.7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topLeftCell="A7" workbookViewId="0">
      <selection activeCell="A7" sqref="A1:IV65536"/>
    </sheetView>
  </sheetViews>
  <sheetFormatPr defaultRowHeight="12.75"/>
  <cols>
    <col min="1" max="3" width="9.140625" style="52"/>
    <col min="4" max="4" width="9.140625" style="67"/>
    <col min="5" max="5" width="9.140625" style="162"/>
    <col min="6" max="8" width="9.140625" style="67"/>
    <col min="9" max="16384" width="9.140625" style="1"/>
  </cols>
  <sheetData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H68" sqref="H68"/>
    </sheetView>
  </sheetViews>
  <sheetFormatPr defaultRowHeight="12.75"/>
  <cols>
    <col min="1" max="1" width="33.85546875" style="52" customWidth="1"/>
    <col min="2" max="2" width="4.5703125" style="52" customWidth="1"/>
    <col min="3" max="3" width="22.85546875" style="52" customWidth="1"/>
    <col min="4" max="4" width="14.5703125" style="67" customWidth="1"/>
    <col min="5" max="5" width="14.140625" style="67" customWidth="1"/>
    <col min="6" max="6" width="15.42578125" style="67" customWidth="1"/>
    <col min="7" max="7" width="12.5703125" style="67" customWidth="1"/>
    <col min="8" max="8" width="13.42578125" style="67" customWidth="1"/>
    <col min="9" max="9" width="14.140625" style="1" customWidth="1"/>
    <col min="10" max="16384" width="9.140625" style="1"/>
  </cols>
  <sheetData>
    <row r="1" spans="1:9" ht="17.100000000000001" customHeight="1" thickBot="1">
      <c r="A1" s="39" t="s">
        <v>90</v>
      </c>
      <c r="B1" s="40"/>
      <c r="C1" s="41"/>
      <c r="D1" s="39"/>
      <c r="E1" s="39"/>
      <c r="F1" s="39"/>
      <c r="G1" s="39"/>
      <c r="H1" s="39"/>
      <c r="I1" s="42" t="s">
        <v>6</v>
      </c>
    </row>
    <row r="2" spans="1:9" ht="15" customHeight="1">
      <c r="A2" s="43" t="s">
        <v>89</v>
      </c>
      <c r="B2" s="40"/>
      <c r="C2" s="39"/>
      <c r="D2" s="39"/>
      <c r="E2" s="39"/>
      <c r="F2" s="39"/>
      <c r="G2" s="39"/>
      <c r="H2" s="4" t="s">
        <v>34</v>
      </c>
      <c r="I2" s="44" t="s">
        <v>64</v>
      </c>
    </row>
    <row r="3" spans="1:9" ht="14.1" customHeight="1">
      <c r="A3" s="45" t="s">
        <v>223</v>
      </c>
      <c r="B3" s="45"/>
      <c r="C3" s="45"/>
      <c r="D3" s="113"/>
      <c r="E3" s="45"/>
      <c r="F3" s="45"/>
      <c r="G3" s="45"/>
      <c r="H3" s="3" t="s">
        <v>31</v>
      </c>
      <c r="I3" s="46" t="s">
        <v>217</v>
      </c>
    </row>
    <row r="4" spans="1:9" ht="18" customHeight="1">
      <c r="A4" s="3" t="s">
        <v>88</v>
      </c>
      <c r="B4" s="3"/>
      <c r="C4" s="47" t="s">
        <v>93</v>
      </c>
      <c r="D4" s="48"/>
      <c r="E4" s="48"/>
      <c r="F4" s="4"/>
      <c r="G4" s="4"/>
      <c r="H4" s="3" t="s">
        <v>29</v>
      </c>
      <c r="I4" s="46" t="s">
        <v>95</v>
      </c>
    </row>
    <row r="5" spans="1:9" ht="11.25" customHeight="1">
      <c r="A5" s="3" t="s">
        <v>87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158</v>
      </c>
      <c r="B6" s="3"/>
      <c r="C6" s="3"/>
      <c r="D6" s="4"/>
      <c r="E6" s="4"/>
      <c r="F6" s="4"/>
      <c r="G6" s="4"/>
      <c r="H6" s="3" t="s">
        <v>66</v>
      </c>
      <c r="I6" s="46" t="s">
        <v>94</v>
      </c>
    </row>
    <row r="7" spans="1:9" ht="14.1" customHeight="1">
      <c r="A7" s="3" t="s">
        <v>74</v>
      </c>
      <c r="B7" s="3"/>
      <c r="C7" s="3"/>
      <c r="D7" s="4"/>
      <c r="E7" s="4"/>
      <c r="F7" s="4"/>
      <c r="G7" s="4"/>
      <c r="H7" s="3"/>
      <c r="I7" s="50"/>
    </row>
    <row r="8" spans="1:9" ht="14.1" customHeight="1" thickBot="1">
      <c r="A8" s="3" t="s">
        <v>1</v>
      </c>
      <c r="B8" s="3"/>
      <c r="C8" s="3"/>
      <c r="D8" s="4"/>
      <c r="E8" s="125"/>
      <c r="F8" s="4"/>
      <c r="G8" s="4"/>
      <c r="H8" s="3" t="s">
        <v>30</v>
      </c>
      <c r="I8" s="51" t="s">
        <v>0</v>
      </c>
    </row>
    <row r="9" spans="1:9" ht="14.25" customHeight="1">
      <c r="B9" s="2"/>
      <c r="C9" s="2" t="s">
        <v>43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10</v>
      </c>
      <c r="G11" s="55"/>
      <c r="H11" s="56"/>
      <c r="I11" s="13"/>
    </row>
    <row r="12" spans="1:9" ht="9.9499999999999993" customHeight="1">
      <c r="A12" s="11"/>
      <c r="B12" s="11" t="s">
        <v>25</v>
      </c>
      <c r="C12" s="11"/>
      <c r="D12" s="12" t="s">
        <v>85</v>
      </c>
      <c r="E12" s="18" t="s">
        <v>69</v>
      </c>
      <c r="F12" s="19" t="s">
        <v>11</v>
      </c>
      <c r="G12" s="18" t="s">
        <v>14</v>
      </c>
      <c r="H12" s="14"/>
      <c r="I12" s="13" t="s">
        <v>4</v>
      </c>
    </row>
    <row r="13" spans="1:9" ht="9.9499999999999993" customHeight="1">
      <c r="A13" s="11" t="s">
        <v>7</v>
      </c>
      <c r="B13" s="11" t="s">
        <v>26</v>
      </c>
      <c r="C13" s="15" t="s">
        <v>9</v>
      </c>
      <c r="D13" s="12" t="s">
        <v>86</v>
      </c>
      <c r="E13" s="20" t="s">
        <v>70</v>
      </c>
      <c r="F13" s="12" t="s">
        <v>12</v>
      </c>
      <c r="G13" s="12" t="s">
        <v>15</v>
      </c>
      <c r="H13" s="12" t="s">
        <v>16</v>
      </c>
      <c r="I13" s="13" t="s">
        <v>5</v>
      </c>
    </row>
    <row r="14" spans="1:9" ht="9.9499999999999993" customHeight="1">
      <c r="A14" s="10"/>
      <c r="B14" s="11" t="s">
        <v>27</v>
      </c>
      <c r="C14" s="11"/>
      <c r="D14" s="12" t="s">
        <v>5</v>
      </c>
      <c r="E14" s="20" t="s">
        <v>60</v>
      </c>
      <c r="F14" s="12" t="s">
        <v>13</v>
      </c>
      <c r="G14" s="12"/>
      <c r="H14" s="12"/>
      <c r="I14" s="13"/>
    </row>
    <row r="15" spans="1:9" ht="9.9499999999999993" customHeight="1">
      <c r="A15" s="10"/>
      <c r="B15" s="11"/>
      <c r="C15" s="11"/>
      <c r="D15" s="12"/>
      <c r="E15" s="20" t="s">
        <v>61</v>
      </c>
      <c r="F15" s="12"/>
      <c r="G15" s="12"/>
      <c r="H15" s="12"/>
      <c r="I15" s="13"/>
    </row>
    <row r="16" spans="1:9" ht="9.9499999999999993" customHeight="1" thickBot="1">
      <c r="A16" s="21">
        <v>1</v>
      </c>
      <c r="B16" s="22">
        <v>2</v>
      </c>
      <c r="C16" s="22">
        <v>3</v>
      </c>
      <c r="D16" s="23" t="s">
        <v>2</v>
      </c>
      <c r="E16" s="24" t="s">
        <v>3</v>
      </c>
      <c r="F16" s="23" t="s">
        <v>17</v>
      </c>
      <c r="G16" s="23" t="s">
        <v>18</v>
      </c>
      <c r="H16" s="23" t="s">
        <v>19</v>
      </c>
      <c r="I16" s="25" t="s">
        <v>20</v>
      </c>
    </row>
    <row r="17" spans="1:9" s="30" customFormat="1" ht="15.95" customHeight="1">
      <c r="A17" s="127" t="s">
        <v>24</v>
      </c>
      <c r="B17" s="128" t="s">
        <v>36</v>
      </c>
      <c r="C17" s="129" t="s">
        <v>55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95" customHeight="1" thickBot="1">
      <c r="A18" s="31" t="s">
        <v>8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95" customHeight="1" thickBot="1">
      <c r="A19" s="133" t="s">
        <v>96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t="shared" ref="H19:H65" si="0">E19</f>
        <v>1993119.2600000005</v>
      </c>
      <c r="I19" s="137">
        <f t="shared" ref="I19:I62" si="1">D19-E19</f>
        <v>1015090.7399999995</v>
      </c>
    </row>
    <row r="20" spans="1:9" ht="15.95" customHeight="1" thickBot="1">
      <c r="A20" s="116" t="s">
        <v>159</v>
      </c>
      <c r="B20" s="32"/>
      <c r="C20" s="59" t="s">
        <v>196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95" customHeight="1" thickBot="1">
      <c r="A21" s="116" t="s">
        <v>159</v>
      </c>
      <c r="B21" s="32"/>
      <c r="C21" s="59" t="s">
        <v>197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95" customHeight="1" thickBot="1">
      <c r="A22" s="116" t="s">
        <v>159</v>
      </c>
      <c r="B22" s="32"/>
      <c r="C22" s="59" t="s">
        <v>225</v>
      </c>
      <c r="D22" s="34"/>
      <c r="E22" s="34">
        <v>4842.1000000000004</v>
      </c>
      <c r="F22" s="35"/>
      <c r="G22" s="35"/>
      <c r="H22" s="29">
        <f t="shared" si="0"/>
        <v>4842.1000000000004</v>
      </c>
      <c r="I22" s="57">
        <f t="shared" ref="I22:I27" si="2">D22-E22</f>
        <v>-4842.1000000000004</v>
      </c>
    </row>
    <row r="23" spans="1:9" ht="15.95" customHeight="1" thickBot="1">
      <c r="A23" s="116" t="s">
        <v>159</v>
      </c>
      <c r="B23" s="32"/>
      <c r="C23" s="59" t="s">
        <v>213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95" customHeight="1" thickBot="1">
      <c r="A24" s="116" t="s">
        <v>159</v>
      </c>
      <c r="B24" s="32"/>
      <c r="C24" s="59" t="s">
        <v>214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203</v>
      </c>
      <c r="B25" s="32"/>
      <c r="C25" s="59" t="s">
        <v>202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203</v>
      </c>
      <c r="B26" s="32"/>
      <c r="C26" s="59" t="s">
        <v>198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203</v>
      </c>
      <c r="B27" s="32"/>
      <c r="C27" s="59" t="s">
        <v>204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160</v>
      </c>
      <c r="B28" s="32"/>
      <c r="C28" s="59" t="s">
        <v>162</v>
      </c>
      <c r="D28" s="34"/>
      <c r="E28" s="154"/>
      <c r="F28" s="35"/>
      <c r="G28" s="35"/>
      <c r="H28" s="29">
        <f t="shared" si="0"/>
        <v>0</v>
      </c>
      <c r="I28" s="57">
        <f t="shared" si="1"/>
        <v>0</v>
      </c>
    </row>
    <row r="29" spans="1:9" ht="15.95" customHeight="1" thickBot="1">
      <c r="A29" s="116" t="s">
        <v>164</v>
      </c>
      <c r="B29" s="32"/>
      <c r="C29" s="59" t="s">
        <v>165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95" customHeight="1" thickBot="1">
      <c r="A30" s="116" t="s">
        <v>164</v>
      </c>
      <c r="B30" s="32"/>
      <c r="C30" s="59" t="s">
        <v>166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95" customHeight="1" thickBot="1">
      <c r="A31" s="116" t="s">
        <v>164</v>
      </c>
      <c r="B31" s="32"/>
      <c r="C31" s="59" t="s">
        <v>163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95" customHeight="1" thickBot="1">
      <c r="A32" s="116" t="s">
        <v>129</v>
      </c>
      <c r="B32" s="36"/>
      <c r="C32" s="59" t="s">
        <v>136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95" customHeight="1" thickBot="1">
      <c r="A33" s="116" t="s">
        <v>129</v>
      </c>
      <c r="B33" s="36"/>
      <c r="C33" s="59" t="s">
        <v>135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95" customHeight="1" thickBot="1">
      <c r="A34" s="116" t="s">
        <v>129</v>
      </c>
      <c r="B34" s="36"/>
      <c r="C34" s="59" t="s">
        <v>145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95" customHeight="1" thickBot="1">
      <c r="A35" s="116" t="s">
        <v>130</v>
      </c>
      <c r="B35" s="36"/>
      <c r="C35" s="59" t="s">
        <v>137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95" customHeight="1" thickBot="1">
      <c r="A36" s="116" t="s">
        <v>130</v>
      </c>
      <c r="B36" s="36"/>
      <c r="C36" s="59" t="s">
        <v>138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95" customHeight="1" thickBot="1">
      <c r="A37" s="116" t="s">
        <v>97</v>
      </c>
      <c r="B37" s="36"/>
      <c r="C37" s="59" t="s">
        <v>139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95" customHeight="1" thickBot="1">
      <c r="A38" s="116" t="s">
        <v>97</v>
      </c>
      <c r="B38" s="36"/>
      <c r="C38" s="59" t="s">
        <v>140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95" customHeight="1" thickBot="1">
      <c r="A39" s="116" t="s">
        <v>98</v>
      </c>
      <c r="B39" s="36"/>
      <c r="C39" s="59" t="s">
        <v>141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95" customHeight="1" thickBot="1">
      <c r="A40" s="116" t="s">
        <v>98</v>
      </c>
      <c r="B40" s="36"/>
      <c r="C40" s="59" t="s">
        <v>195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95" customHeight="1" thickBot="1">
      <c r="A41" s="116" t="s">
        <v>156</v>
      </c>
      <c r="B41" s="36"/>
      <c r="C41" s="59" t="s">
        <v>167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95" customHeight="1" thickBot="1">
      <c r="A42" s="116" t="s">
        <v>173</v>
      </c>
      <c r="B42" s="36"/>
      <c r="C42" s="59" t="s">
        <v>174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95" customHeight="1" thickBot="1">
      <c r="A43" s="116" t="s">
        <v>201</v>
      </c>
      <c r="B43" s="36"/>
      <c r="C43" s="59" t="s">
        <v>207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3.25" thickBot="1">
      <c r="A44" s="116" t="s">
        <v>206</v>
      </c>
      <c r="B44" s="36"/>
      <c r="C44" s="59" t="s">
        <v>226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153</v>
      </c>
      <c r="B45" s="36"/>
      <c r="C45" s="59" t="s">
        <v>209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153</v>
      </c>
      <c r="B46" s="36"/>
      <c r="C46" s="59" t="s">
        <v>208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215</v>
      </c>
      <c r="B47" s="36"/>
      <c r="C47" s="59" t="s">
        <v>216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161</v>
      </c>
      <c r="B48" s="36"/>
      <c r="C48" s="59" t="s">
        <v>219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95" customHeight="1" thickBot="1">
      <c r="A49" s="116" t="s">
        <v>142</v>
      </c>
      <c r="B49" s="36"/>
      <c r="C49" s="59" t="s">
        <v>205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95" customHeight="1" thickBot="1">
      <c r="A50" s="116" t="s">
        <v>142</v>
      </c>
      <c r="B50" s="36"/>
      <c r="C50" s="59" t="s">
        <v>199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95" customHeight="1" thickBot="1">
      <c r="A51" s="116" t="s">
        <v>142</v>
      </c>
      <c r="B51" s="36"/>
      <c r="C51" s="59" t="s">
        <v>200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95" customHeight="1" thickBot="1">
      <c r="A52" s="116" t="s">
        <v>155</v>
      </c>
      <c r="B52" s="36"/>
      <c r="C52" s="59" t="s">
        <v>168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95" customHeight="1" thickBot="1">
      <c r="A53" s="116" t="s">
        <v>155</v>
      </c>
      <c r="B53" s="36"/>
      <c r="C53" s="59" t="s">
        <v>169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220</v>
      </c>
      <c r="B54" s="36"/>
      <c r="C54" s="59" t="s">
        <v>221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210</v>
      </c>
      <c r="B55" s="36"/>
      <c r="C55" s="59" t="s">
        <v>224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193</v>
      </c>
      <c r="B56" s="36"/>
      <c r="C56" s="59" t="s">
        <v>185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146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9318490.2099999972</v>
      </c>
    </row>
    <row r="58" spans="1:9" s="119" customFormat="1" ht="37.5" customHeight="1" thickBot="1">
      <c r="A58" s="126" t="s">
        <v>99</v>
      </c>
      <c r="B58" s="36"/>
      <c r="C58" s="139" t="s">
        <v>175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157</v>
      </c>
      <c r="B59" s="140"/>
      <c r="C59" s="139" t="s">
        <v>176</v>
      </c>
      <c r="D59" s="117">
        <v>37134210</v>
      </c>
      <c r="E59" s="149">
        <v>28712489.870000001</v>
      </c>
      <c r="F59" s="118"/>
      <c r="G59" s="118"/>
      <c r="H59" s="29">
        <f t="shared" si="0"/>
        <v>28712489.870000001</v>
      </c>
      <c r="I59" s="57">
        <f t="shared" si="1"/>
        <v>8421720.129999999</v>
      </c>
    </row>
    <row r="60" spans="1:9" s="119" customFormat="1" ht="27" customHeight="1" thickBot="1">
      <c r="A60" s="141" t="s">
        <v>100</v>
      </c>
      <c r="B60" s="142"/>
      <c r="C60" s="143" t="s">
        <v>179</v>
      </c>
      <c r="D60" s="144">
        <v>210100</v>
      </c>
      <c r="E60" s="150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148</v>
      </c>
      <c r="B61" s="142"/>
      <c r="C61" s="145" t="s">
        <v>177</v>
      </c>
      <c r="D61" s="122">
        <v>13800</v>
      </c>
      <c r="E61" s="151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152</v>
      </c>
      <c r="B62" s="146"/>
      <c r="C62" s="145" t="s">
        <v>178</v>
      </c>
      <c r="D62" s="122">
        <v>849230</v>
      </c>
      <c r="E62" s="151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181</v>
      </c>
      <c r="B63" s="146"/>
      <c r="C63" s="145" t="s">
        <v>180</v>
      </c>
      <c r="D63" s="122">
        <v>0</v>
      </c>
      <c r="E63" s="151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182</v>
      </c>
      <c r="B64" s="146"/>
      <c r="C64" s="145" t="s">
        <v>183</v>
      </c>
      <c r="D64" s="122">
        <v>0</v>
      </c>
      <c r="E64" s="151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211</v>
      </c>
      <c r="B65" s="146"/>
      <c r="C65" s="145" t="s">
        <v>212</v>
      </c>
      <c r="D65" s="122">
        <v>0</v>
      </c>
      <c r="E65" s="151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192</v>
      </c>
      <c r="B66" s="146"/>
      <c r="C66" s="145" t="s">
        <v>194</v>
      </c>
      <c r="D66" s="122">
        <v>0</v>
      </c>
      <c r="E66" s="152">
        <v>0</v>
      </c>
      <c r="F66" s="122"/>
      <c r="G66" s="122"/>
      <c r="H66" s="29"/>
      <c r="I66" s="57"/>
    </row>
    <row r="67" spans="1:9" s="119" customFormat="1" ht="47.25" customHeight="1">
      <c r="A67" s="126" t="s">
        <v>191</v>
      </c>
      <c r="B67" s="146"/>
      <c r="C67" s="145" t="s">
        <v>190</v>
      </c>
      <c r="D67" s="122">
        <v>0</v>
      </c>
      <c r="E67" s="153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hidden="1" customHeight="1">
      <c r="A69" s="62" t="s">
        <v>58</v>
      </c>
      <c r="B69" s="63"/>
      <c r="C69" s="64"/>
      <c r="D69" s="65"/>
      <c r="E69" s="65"/>
      <c r="F69" s="65"/>
      <c r="G69" s="65"/>
      <c r="H69" s="66"/>
      <c r="I69" s="65"/>
    </row>
    <row r="70" spans="1:9" ht="27" hidden="1" customHeight="1">
      <c r="A70" s="62"/>
      <c r="B70" s="63"/>
      <c r="C70" s="64"/>
      <c r="D70" s="65"/>
      <c r="E70" s="65"/>
      <c r="F70" s="65"/>
      <c r="G70" s="65"/>
      <c r="H70" s="66"/>
      <c r="I70" s="65"/>
    </row>
    <row r="71" spans="1:9" ht="210" customHeight="1">
      <c r="B71" s="2" t="s">
        <v>46</v>
      </c>
      <c r="C71" s="3"/>
      <c r="D71" s="4"/>
      <c r="E71" s="4"/>
      <c r="F71" s="4"/>
      <c r="G71" s="4"/>
      <c r="I71" s="66" t="s">
        <v>59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10</v>
      </c>
      <c r="G73" s="55"/>
      <c r="H73" s="56"/>
      <c r="I73" s="13"/>
    </row>
    <row r="74" spans="1:9" ht="10.5" customHeight="1">
      <c r="A74" s="69"/>
      <c r="B74" s="11" t="s">
        <v>25</v>
      </c>
      <c r="C74" s="11" t="s">
        <v>21</v>
      </c>
      <c r="D74" s="12" t="s">
        <v>85</v>
      </c>
      <c r="E74" s="18" t="s">
        <v>69</v>
      </c>
      <c r="F74" s="19" t="s">
        <v>11</v>
      </c>
      <c r="G74" s="18" t="s">
        <v>14</v>
      </c>
      <c r="H74" s="14"/>
      <c r="I74" s="13" t="s">
        <v>4</v>
      </c>
    </row>
    <row r="75" spans="1:9" ht="9.75" customHeight="1">
      <c r="A75" s="11" t="s">
        <v>7</v>
      </c>
      <c r="B75" s="11" t="s">
        <v>26</v>
      </c>
      <c r="C75" s="15" t="s">
        <v>22</v>
      </c>
      <c r="D75" s="12" t="s">
        <v>86</v>
      </c>
      <c r="E75" s="20" t="s">
        <v>70</v>
      </c>
      <c r="F75" s="12" t="s">
        <v>12</v>
      </c>
      <c r="G75" s="12" t="s">
        <v>15</v>
      </c>
      <c r="H75" s="12" t="s">
        <v>16</v>
      </c>
      <c r="I75" s="13" t="s">
        <v>5</v>
      </c>
    </row>
    <row r="76" spans="1:9" ht="10.5" customHeight="1">
      <c r="A76" s="10"/>
      <c r="B76" s="11" t="s">
        <v>27</v>
      </c>
      <c r="C76" s="11" t="s">
        <v>23</v>
      </c>
      <c r="D76" s="12" t="s">
        <v>5</v>
      </c>
      <c r="E76" s="20" t="s">
        <v>60</v>
      </c>
      <c r="F76" s="12" t="s">
        <v>13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61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2</v>
      </c>
      <c r="E78" s="24" t="s">
        <v>3</v>
      </c>
      <c r="F78" s="23" t="s">
        <v>17</v>
      </c>
      <c r="G78" s="23" t="s">
        <v>18</v>
      </c>
      <c r="H78" s="23" t="s">
        <v>19</v>
      </c>
      <c r="I78" s="25" t="s">
        <v>20</v>
      </c>
    </row>
    <row r="79" spans="1:9" ht="27.75" customHeight="1">
      <c r="A79" s="70" t="s">
        <v>28</v>
      </c>
      <c r="B79" s="26" t="s">
        <v>37</v>
      </c>
      <c r="C79" s="27" t="s">
        <v>55</v>
      </c>
      <c r="D79" s="114"/>
      <c r="E79" s="28">
        <f>E81</f>
        <v>18936340.57</v>
      </c>
      <c r="F79" s="71"/>
      <c r="G79" s="71"/>
      <c r="H79" s="71"/>
      <c r="I79" s="72"/>
    </row>
    <row r="80" spans="1:9" ht="30" customHeight="1">
      <c r="A80" s="60" t="s">
        <v>40</v>
      </c>
      <c r="B80" s="73"/>
      <c r="C80" s="74"/>
      <c r="D80" s="75"/>
      <c r="E80" s="111" t="s">
        <v>227</v>
      </c>
      <c r="F80" s="76"/>
      <c r="G80" s="76"/>
      <c r="H80" s="76"/>
      <c r="I80" s="77"/>
    </row>
    <row r="81" spans="1:9" ht="23.25" customHeight="1">
      <c r="A81" s="78" t="s">
        <v>62</v>
      </c>
      <c r="B81" s="79" t="s">
        <v>41</v>
      </c>
      <c r="C81" s="38" t="s">
        <v>55</v>
      </c>
      <c r="D81" s="38"/>
      <c r="E81" s="34">
        <f>E83+E84</f>
        <v>18936340.57</v>
      </c>
      <c r="F81" s="81"/>
      <c r="G81" s="81"/>
      <c r="H81" s="81"/>
      <c r="I81" s="82"/>
    </row>
    <row r="82" spans="1:9" ht="10.5" customHeight="1">
      <c r="A82" s="60" t="s">
        <v>39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131</v>
      </c>
      <c r="B83" s="85"/>
      <c r="C83" s="38" t="s">
        <v>171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132</v>
      </c>
      <c r="B84" s="85"/>
      <c r="C84" s="38" t="s">
        <v>172</v>
      </c>
      <c r="D84" s="38"/>
      <c r="E84" s="34">
        <f>Лист2!E10</f>
        <v>53994109.620000005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63</v>
      </c>
      <c r="B87" s="32" t="s">
        <v>42</v>
      </c>
      <c r="C87" s="38" t="s">
        <v>55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39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54</v>
      </c>
      <c r="B91" s="32" t="s">
        <v>38</v>
      </c>
      <c r="C91" s="38"/>
      <c r="D91" s="38"/>
      <c r="E91" s="38" t="s">
        <v>55</v>
      </c>
      <c r="F91" s="59"/>
      <c r="G91" s="38"/>
      <c r="H91" s="59"/>
      <c r="I91" s="87"/>
    </row>
    <row r="92" spans="1:9" ht="21.75" customHeight="1">
      <c r="A92" s="78" t="s">
        <v>56</v>
      </c>
      <c r="B92" s="32" t="s">
        <v>44</v>
      </c>
      <c r="C92" s="38"/>
      <c r="D92" s="38"/>
      <c r="E92" s="1"/>
      <c r="F92" s="59"/>
      <c r="G92" s="38"/>
      <c r="H92" s="59"/>
      <c r="I92" s="86" t="s">
        <v>55</v>
      </c>
    </row>
    <row r="93" spans="1:9" ht="28.5" customHeight="1">
      <c r="A93" s="78" t="s">
        <v>57</v>
      </c>
      <c r="B93" s="32" t="s">
        <v>45</v>
      </c>
      <c r="C93" s="38"/>
      <c r="D93" s="38"/>
      <c r="E93" s="38" t="s">
        <v>55</v>
      </c>
      <c r="F93" s="59"/>
      <c r="G93" s="38"/>
      <c r="H93" s="59"/>
      <c r="I93" s="86" t="s">
        <v>55</v>
      </c>
    </row>
    <row r="94" spans="1:9" ht="36" customHeight="1">
      <c r="A94" s="78" t="s">
        <v>72</v>
      </c>
      <c r="B94" s="73" t="s">
        <v>47</v>
      </c>
      <c r="C94" s="38" t="s">
        <v>55</v>
      </c>
      <c r="D94" s="75" t="s">
        <v>55</v>
      </c>
      <c r="E94" s="38" t="s">
        <v>55</v>
      </c>
      <c r="F94" s="83"/>
      <c r="G94" s="75"/>
      <c r="H94" s="76"/>
      <c r="I94" s="84" t="s">
        <v>55</v>
      </c>
    </row>
    <row r="95" spans="1:9" ht="14.25" customHeight="1">
      <c r="A95" s="78" t="s">
        <v>71</v>
      </c>
      <c r="B95" s="32" t="s">
        <v>48</v>
      </c>
      <c r="C95" s="89" t="s">
        <v>55</v>
      </c>
      <c r="D95" s="89" t="s">
        <v>55</v>
      </c>
      <c r="E95" s="90"/>
      <c r="F95" s="89"/>
      <c r="G95" s="89" t="s">
        <v>55</v>
      </c>
      <c r="H95" s="91"/>
      <c r="I95" s="87" t="s">
        <v>55</v>
      </c>
    </row>
    <row r="96" spans="1:9" ht="23.25" customHeight="1">
      <c r="A96" s="60" t="s">
        <v>39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67</v>
      </c>
      <c r="B97" s="79" t="s">
        <v>49</v>
      </c>
      <c r="C97" s="59" t="s">
        <v>55</v>
      </c>
      <c r="D97" s="38" t="s">
        <v>55</v>
      </c>
      <c r="E97" s="80"/>
      <c r="F97" s="59" t="s">
        <v>55</v>
      </c>
      <c r="G97" s="38" t="s">
        <v>55</v>
      </c>
      <c r="H97" s="81"/>
      <c r="I97" s="86" t="s">
        <v>55</v>
      </c>
    </row>
    <row r="98" spans="1:9" ht="27.75" customHeight="1" thickBot="1">
      <c r="A98" s="92" t="s">
        <v>68</v>
      </c>
      <c r="B98" s="93" t="s">
        <v>50</v>
      </c>
      <c r="C98" s="94" t="s">
        <v>55</v>
      </c>
      <c r="D98" s="95" t="s">
        <v>55</v>
      </c>
      <c r="E98" s="96"/>
      <c r="F98" s="94"/>
      <c r="G98" s="95" t="s">
        <v>55</v>
      </c>
      <c r="H98" s="97"/>
      <c r="I98" s="98" t="s">
        <v>55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65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10</v>
      </c>
      <c r="G102" s="17"/>
      <c r="H102" s="56"/>
      <c r="I102" s="13"/>
    </row>
    <row r="103" spans="1:9" ht="10.5" customHeight="1">
      <c r="A103" s="69"/>
      <c r="B103" s="11" t="s">
        <v>25</v>
      </c>
      <c r="C103" s="11" t="s">
        <v>21</v>
      </c>
      <c r="D103" s="12" t="s">
        <v>85</v>
      </c>
      <c r="E103" s="18" t="s">
        <v>69</v>
      </c>
      <c r="F103" s="19" t="s">
        <v>11</v>
      </c>
      <c r="G103" s="18" t="s">
        <v>14</v>
      </c>
      <c r="H103" s="14"/>
      <c r="I103" s="13" t="s">
        <v>4</v>
      </c>
    </row>
    <row r="104" spans="1:9" ht="10.5" customHeight="1">
      <c r="A104" s="11" t="s">
        <v>7</v>
      </c>
      <c r="B104" s="11" t="s">
        <v>26</v>
      </c>
      <c r="C104" s="15" t="s">
        <v>22</v>
      </c>
      <c r="D104" s="12" t="s">
        <v>86</v>
      </c>
      <c r="E104" s="20" t="s">
        <v>70</v>
      </c>
      <c r="F104" s="12" t="s">
        <v>12</v>
      </c>
      <c r="G104" s="12" t="s">
        <v>15</v>
      </c>
      <c r="H104" s="12" t="s">
        <v>16</v>
      </c>
      <c r="I104" s="13" t="s">
        <v>5</v>
      </c>
    </row>
    <row r="105" spans="1:9" ht="10.5" customHeight="1">
      <c r="A105" s="10"/>
      <c r="B105" s="11" t="s">
        <v>27</v>
      </c>
      <c r="C105" s="11" t="s">
        <v>23</v>
      </c>
      <c r="D105" s="12" t="s">
        <v>5</v>
      </c>
      <c r="E105" s="20" t="s">
        <v>60</v>
      </c>
      <c r="F105" s="12" t="s">
        <v>13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61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2</v>
      </c>
      <c r="E107" s="24" t="s">
        <v>3</v>
      </c>
      <c r="F107" s="23" t="s">
        <v>17</v>
      </c>
      <c r="G107" s="23" t="s">
        <v>18</v>
      </c>
      <c r="H107" s="23" t="s">
        <v>19</v>
      </c>
      <c r="I107" s="25" t="s">
        <v>20</v>
      </c>
    </row>
    <row r="108" spans="1:9" ht="21" customHeight="1">
      <c r="A108" s="78" t="s">
        <v>73</v>
      </c>
      <c r="B108" s="73" t="s">
        <v>51</v>
      </c>
      <c r="C108" s="89" t="s">
        <v>55</v>
      </c>
      <c r="D108" s="38" t="s">
        <v>55</v>
      </c>
      <c r="E108" s="38" t="s">
        <v>55</v>
      </c>
      <c r="F108" s="89"/>
      <c r="G108" s="38"/>
      <c r="H108" s="89"/>
      <c r="I108" s="87" t="s">
        <v>55</v>
      </c>
    </row>
    <row r="109" spans="1:9">
      <c r="A109" s="60" t="s">
        <v>40</v>
      </c>
      <c r="B109" s="73"/>
      <c r="C109" s="105"/>
      <c r="D109" s="75"/>
      <c r="E109" s="75"/>
      <c r="F109" s="19" t="s">
        <v>58</v>
      </c>
      <c r="G109" s="75"/>
      <c r="H109" s="19"/>
      <c r="I109" s="106"/>
    </row>
    <row r="110" spans="1:9" ht="25.5" customHeight="1">
      <c r="A110" s="78" t="s">
        <v>91</v>
      </c>
      <c r="B110" s="79" t="s">
        <v>52</v>
      </c>
      <c r="C110" s="75" t="s">
        <v>55</v>
      </c>
      <c r="D110" s="83" t="s">
        <v>55</v>
      </c>
      <c r="E110" s="83" t="s">
        <v>55</v>
      </c>
      <c r="F110" s="83"/>
      <c r="G110" s="83"/>
      <c r="H110" s="83"/>
      <c r="I110" s="84" t="s">
        <v>55</v>
      </c>
    </row>
    <row r="111" spans="1:9" ht="23.25" thickBot="1">
      <c r="A111" s="78" t="s">
        <v>92</v>
      </c>
      <c r="B111" s="93" t="s">
        <v>53</v>
      </c>
      <c r="C111" s="95" t="s">
        <v>55</v>
      </c>
      <c r="D111" s="94" t="s">
        <v>55</v>
      </c>
      <c r="E111" s="94" t="s">
        <v>55</v>
      </c>
      <c r="F111" s="94"/>
      <c r="G111" s="94"/>
      <c r="H111" s="94"/>
      <c r="I111" s="98" t="s">
        <v>55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187</v>
      </c>
      <c r="B113" s="107"/>
      <c r="C113" s="103" t="s">
        <v>188</v>
      </c>
      <c r="D113" s="63"/>
      <c r="E113" s="63" t="s">
        <v>32</v>
      </c>
      <c r="F113" s="61"/>
      <c r="G113" s="61"/>
      <c r="H113" s="61"/>
      <c r="I113" s="61"/>
    </row>
    <row r="114" spans="1:9" ht="9.75" customHeight="1">
      <c r="A114" s="3" t="s">
        <v>184</v>
      </c>
      <c r="B114" s="3"/>
      <c r="C114" s="4"/>
      <c r="D114" s="108"/>
      <c r="E114" s="108" t="s">
        <v>33</v>
      </c>
      <c r="F114" s="108"/>
      <c r="G114" s="108"/>
      <c r="H114" s="108"/>
      <c r="I114" s="108"/>
    </row>
    <row r="115" spans="1:9" ht="7.5" customHeight="1">
      <c r="D115" s="108"/>
      <c r="E115" s="108"/>
      <c r="F115" s="62" t="s">
        <v>35</v>
      </c>
      <c r="H115" s="108"/>
      <c r="I115" s="108"/>
    </row>
    <row r="116" spans="1:9" ht="9.75" customHeight="1">
      <c r="A116" s="3" t="s">
        <v>189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186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9499999999999993" customHeight="1">
      <c r="A119" s="115" t="s">
        <v>218</v>
      </c>
      <c r="D119" s="108"/>
      <c r="E119" s="108"/>
      <c r="F119" s="108"/>
      <c r="G119" s="108"/>
      <c r="H119" s="108"/>
      <c r="I119" s="110"/>
    </row>
    <row r="120" spans="1:9" ht="12.75" customHeight="1">
      <c r="D120" s="108"/>
      <c r="E120" s="108"/>
      <c r="F120" s="108"/>
      <c r="G120" s="108"/>
      <c r="H120" s="108"/>
      <c r="I120" s="110"/>
    </row>
    <row r="121" spans="1:9">
      <c r="A121" s="62"/>
      <c r="B121" s="62"/>
      <c r="C121" s="64"/>
      <c r="D121" s="65"/>
      <c r="E121" s="65"/>
      <c r="F121" s="65"/>
      <c r="G121" s="65"/>
      <c r="H121" s="65"/>
      <c r="I121" s="65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workbookViewId="0">
      <selection activeCell="H3" sqref="H3"/>
    </sheetView>
  </sheetViews>
  <sheetFormatPr defaultRowHeight="12.75"/>
  <cols>
    <col min="3" max="3" width="21.28515625" customWidth="1"/>
    <col min="4" max="6" width="18.140625" customWidth="1"/>
  </cols>
  <sheetData>
    <row r="2" spans="1:6" ht="13.5" thickBot="1">
      <c r="D2" s="361">
        <f>D3+D7+D10+D14</f>
        <v>2335125.52</v>
      </c>
      <c r="E2" s="361">
        <f>E3+E7+E10+E14</f>
        <v>2318207.5</v>
      </c>
    </row>
    <row r="3" spans="1:6" ht="122.25" thickBot="1">
      <c r="A3" s="223" t="s">
        <v>281</v>
      </c>
      <c r="B3" s="218"/>
      <c r="C3" s="264" t="s">
        <v>404</v>
      </c>
      <c r="D3" s="208">
        <f>D5+D4</f>
        <v>737847.52</v>
      </c>
      <c r="E3" s="208">
        <f>E5+E4</f>
        <v>736930.86</v>
      </c>
      <c r="F3" s="208">
        <f>F5+F4</f>
        <v>916.6600000000326</v>
      </c>
    </row>
    <row r="4" spans="1:6" ht="34.5" thickBot="1">
      <c r="A4" s="211" t="s">
        <v>106</v>
      </c>
      <c r="B4" s="219"/>
      <c r="C4" s="247" t="s">
        <v>405</v>
      </c>
      <c r="D4" s="250">
        <v>737847.52</v>
      </c>
      <c r="E4" s="251">
        <v>736930.86</v>
      </c>
      <c r="F4" s="220">
        <f>D4-E4</f>
        <v>916.6600000000326</v>
      </c>
    </row>
    <row r="5" spans="1:6" ht="34.5" thickBot="1">
      <c r="A5" s="211" t="s">
        <v>106</v>
      </c>
      <c r="B5" s="219"/>
      <c r="C5" s="247" t="s">
        <v>406</v>
      </c>
      <c r="D5" s="250">
        <v>0</v>
      </c>
      <c r="E5" s="251">
        <v>0</v>
      </c>
      <c r="F5" s="220">
        <v>0</v>
      </c>
    </row>
    <row r="6" spans="1:6" ht="13.5" thickBot="1">
      <c r="A6" s="211"/>
      <c r="B6" s="219"/>
      <c r="C6" s="247"/>
      <c r="D6" s="212"/>
      <c r="E6" s="212"/>
      <c r="F6" s="212"/>
    </row>
    <row r="7" spans="1:6" ht="68.25" thickBot="1">
      <c r="A7" s="223" t="s">
        <v>407</v>
      </c>
      <c r="B7" s="218"/>
      <c r="C7" s="264" t="s">
        <v>408</v>
      </c>
      <c r="D7" s="208">
        <f>D8</f>
        <v>76679</v>
      </c>
      <c r="E7" s="208">
        <f>E8</f>
        <v>76679</v>
      </c>
      <c r="F7" s="208">
        <f>D7-E7</f>
        <v>0</v>
      </c>
    </row>
    <row r="8" spans="1:6" ht="23.25" thickBot="1">
      <c r="A8" s="211" t="s">
        <v>104</v>
      </c>
      <c r="B8" s="219"/>
      <c r="C8" s="247" t="s">
        <v>409</v>
      </c>
      <c r="D8" s="250">
        <v>76679</v>
      </c>
      <c r="E8" s="212">
        <v>76679</v>
      </c>
      <c r="F8" s="220">
        <f>D8-E8</f>
        <v>0</v>
      </c>
    </row>
    <row r="9" spans="1:6" ht="13.5" thickBot="1">
      <c r="A9" s="213"/>
      <c r="B9" s="216"/>
      <c r="C9" s="265"/>
      <c r="D9" s="214"/>
      <c r="E9" s="214"/>
      <c r="F9" s="214"/>
    </row>
    <row r="10" spans="1:6" ht="149.25" thickBot="1">
      <c r="A10" s="223" t="s">
        <v>282</v>
      </c>
      <c r="B10" s="218"/>
      <c r="C10" s="264" t="s">
        <v>410</v>
      </c>
      <c r="D10" s="208">
        <f>D11+D12</f>
        <v>162160.38</v>
      </c>
      <c r="E10" s="208">
        <f>E11+E12</f>
        <v>162160.38</v>
      </c>
      <c r="F10" s="208">
        <f>F11+F12</f>
        <v>0</v>
      </c>
    </row>
    <row r="11" spans="1:6" ht="23.25" thickBot="1">
      <c r="A11" s="211" t="s">
        <v>110</v>
      </c>
      <c r="B11" s="219"/>
      <c r="C11" s="247" t="s">
        <v>411</v>
      </c>
      <c r="D11" s="250">
        <v>154935.49</v>
      </c>
      <c r="E11" s="333">
        <v>154935.49</v>
      </c>
      <c r="F11" s="220">
        <f>D11-E11</f>
        <v>0</v>
      </c>
    </row>
    <row r="12" spans="1:6" ht="23.25" thickBot="1">
      <c r="A12" s="211" t="s">
        <v>110</v>
      </c>
      <c r="B12" s="219"/>
      <c r="C12" s="247" t="s">
        <v>412</v>
      </c>
      <c r="D12" s="250">
        <v>7224.89</v>
      </c>
      <c r="E12" s="333">
        <v>7224.89</v>
      </c>
      <c r="F12" s="212">
        <f>D12-E12</f>
        <v>0</v>
      </c>
    </row>
    <row r="13" spans="1:6" ht="13.5" thickBot="1">
      <c r="A13" s="213"/>
      <c r="B13" s="216"/>
      <c r="C13" s="265"/>
      <c r="D13" s="214"/>
      <c r="E13" s="214"/>
      <c r="F13" s="214"/>
    </row>
    <row r="14" spans="1:6" ht="113.25" thickBot="1">
      <c r="A14" s="223" t="s">
        <v>283</v>
      </c>
      <c r="B14" s="218"/>
      <c r="C14" s="264" t="s">
        <v>413</v>
      </c>
      <c r="D14" s="208">
        <f>D15+D16+D17+D18+D19+D20+D21+D22</f>
        <v>1358438.6199999999</v>
      </c>
      <c r="E14" s="208">
        <f>E15+E16+E17+E18+E19+E20+E21+E22</f>
        <v>1342437.2599999998</v>
      </c>
      <c r="F14" s="208">
        <f>F15+F16+F17+F18+F19+F20+F21+F22</f>
        <v>16001.35999999999</v>
      </c>
    </row>
    <row r="15" spans="1:6" ht="34.5" thickBot="1">
      <c r="A15" s="211" t="s">
        <v>113</v>
      </c>
      <c r="B15" s="216"/>
      <c r="C15" s="247" t="s">
        <v>414</v>
      </c>
      <c r="D15" s="250">
        <v>378440.18</v>
      </c>
      <c r="E15" s="251">
        <v>378440.18</v>
      </c>
      <c r="F15" s="220">
        <f t="shared" ref="F15:F20" si="0">D15-E15</f>
        <v>0</v>
      </c>
    </row>
    <row r="16" spans="1:6" ht="57" thickBot="1">
      <c r="A16" s="211" t="s">
        <v>149</v>
      </c>
      <c r="B16" s="216"/>
      <c r="C16" s="247" t="s">
        <v>415</v>
      </c>
      <c r="D16" s="250">
        <v>246329.16</v>
      </c>
      <c r="E16" s="251">
        <v>244169.16</v>
      </c>
      <c r="F16" s="220">
        <f t="shared" si="0"/>
        <v>2160</v>
      </c>
    </row>
    <row r="17" spans="1:6" ht="23.25" thickBot="1">
      <c r="A17" s="211" t="s">
        <v>108</v>
      </c>
      <c r="B17" s="211"/>
      <c r="C17" s="247" t="s">
        <v>416</v>
      </c>
      <c r="D17" s="250">
        <v>391372.48</v>
      </c>
      <c r="E17" s="251">
        <v>391372.48</v>
      </c>
      <c r="F17" s="220">
        <f t="shared" si="0"/>
        <v>0</v>
      </c>
    </row>
    <row r="18" spans="1:6" ht="23.25" thickBot="1">
      <c r="A18" s="211" t="s">
        <v>125</v>
      </c>
      <c r="B18" s="211"/>
      <c r="C18" s="247" t="s">
        <v>417</v>
      </c>
      <c r="D18" s="250">
        <v>400.5</v>
      </c>
      <c r="E18" s="251">
        <v>400.5</v>
      </c>
      <c r="F18" s="220">
        <f t="shared" si="0"/>
        <v>0</v>
      </c>
    </row>
    <row r="19" spans="1:6" ht="45.75" thickBot="1">
      <c r="A19" s="211" t="s">
        <v>128</v>
      </c>
      <c r="B19" s="219"/>
      <c r="C19" s="247" t="s">
        <v>418</v>
      </c>
      <c r="D19" s="250">
        <v>120195.01</v>
      </c>
      <c r="E19" s="251">
        <v>120195.01</v>
      </c>
      <c r="F19" s="220">
        <f t="shared" si="0"/>
        <v>0</v>
      </c>
    </row>
    <row r="20" spans="1:6" ht="45.75" thickBot="1">
      <c r="A20" s="211" t="s">
        <v>128</v>
      </c>
      <c r="B20" s="219"/>
      <c r="C20" s="247" t="s">
        <v>419</v>
      </c>
      <c r="D20" s="250">
        <v>213761.78</v>
      </c>
      <c r="E20" s="251">
        <v>201503.76</v>
      </c>
      <c r="F20" s="220">
        <f t="shared" si="0"/>
        <v>12258.01999999999</v>
      </c>
    </row>
    <row r="21" spans="1:6" ht="23.25" thickBot="1">
      <c r="A21" s="211" t="s">
        <v>125</v>
      </c>
      <c r="B21" s="211"/>
      <c r="C21" s="247" t="s">
        <v>420</v>
      </c>
      <c r="D21" s="250">
        <v>850</v>
      </c>
      <c r="E21" s="251">
        <v>850</v>
      </c>
      <c r="F21" s="220">
        <f>D21-E21</f>
        <v>0</v>
      </c>
    </row>
    <row r="22" spans="1:6" ht="23.25" thickBot="1">
      <c r="A22" s="211" t="s">
        <v>125</v>
      </c>
      <c r="B22" s="211"/>
      <c r="C22" s="247" t="s">
        <v>421</v>
      </c>
      <c r="D22" s="250">
        <v>7089.51</v>
      </c>
      <c r="E22" s="251">
        <v>5506.17</v>
      </c>
      <c r="F22" s="212">
        <f>D22-E22</f>
        <v>1583.3400000000001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для бюдж.</vt:lpstr>
      <vt:lpstr>черн</vt:lpstr>
      <vt:lpstr>Лист4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2017-03-05T11:43:40Z</cp:lastPrinted>
  <dcterms:created xsi:type="dcterms:W3CDTF">1999-06-18T11:49:53Z</dcterms:created>
  <dcterms:modified xsi:type="dcterms:W3CDTF">2017-07-10T09:16:08Z</dcterms:modified>
</cp:coreProperties>
</file>