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01" windowWidth="7440" windowHeight="6525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черн" sheetId="5" state="hidden" r:id="rId5"/>
  </sheets>
  <definedNames>
    <definedName name="_xlnm.Print_Area" localSheetId="1">'Лист2'!$A:$F</definedName>
  </definedNames>
  <calcPr fullCalcOnLoad="1"/>
</workbook>
</file>

<file path=xl/sharedStrings.xml><?xml version="1.0" encoding="utf-8"?>
<sst xmlns="http://schemas.openxmlformats.org/spreadsheetml/2006/main" count="861" uniqueCount="483">
  <si>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</si>
  <si>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</si>
  <si>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</si>
  <si>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</si>
  <si>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</si>
  <si>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</si>
  <si>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</si>
  <si>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</si>
  <si>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</si>
  <si>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</si>
  <si>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</si>
  <si>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</si>
  <si>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</si>
  <si>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</si>
  <si>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</si>
  <si>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</si>
  <si>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</si>
  <si>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</si>
  <si>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</si>
  <si>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</si>
  <si>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</si>
  <si>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</si>
  <si>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</si>
  <si>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</si>
  <si>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</si>
  <si>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</si>
  <si>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</si>
  <si>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</si>
  <si>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</si>
  <si>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</si>
  <si>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</si>
  <si>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</si>
  <si>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</si>
  <si>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</si>
  <si>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</si>
  <si>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</si>
  <si>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</si>
  <si>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</si>
  <si>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</si>
  <si>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</si>
  <si>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</si>
  <si>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</si>
  <si>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</si>
  <si>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</si>
  <si>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</si>
  <si>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</si>
  <si>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</si>
  <si>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</si>
  <si>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</si>
  <si>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</si>
  <si>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</si>
  <si>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</si>
  <si>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</si>
  <si>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</si>
  <si>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</si>
  <si>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</si>
  <si>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</si>
  <si>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</si>
  <si>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</si>
  <si>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</si>
  <si>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</si>
  <si>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</si>
  <si>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</si>
  <si>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</si>
  <si>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</si>
  <si>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</si>
  <si>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</si>
  <si>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</si>
  <si>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</si>
  <si>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</si>
  <si>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</si>
  <si>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</si>
  <si>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</si>
  <si>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</si>
  <si>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</si>
  <si>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Код расхода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</si>
  <si>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</si>
  <si>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</si>
  <si>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</si>
  <si>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</si>
  <si>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</si>
  <si>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</si>
  <si>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</si>
  <si>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</si>
  <si>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</si>
  <si>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</si>
  <si>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</si>
  <si>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</si>
  <si>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</si>
  <si>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</si>
  <si>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</si>
  <si>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</si>
  <si>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</si>
  <si>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</si>
  <si>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</si>
  <si>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</si>
  <si>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</si>
  <si>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</si>
  <si>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</si>
  <si>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</si>
  <si>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</si>
  <si>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</si>
  <si>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</si>
  <si>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</si>
  <si>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</si>
  <si>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</si>
  <si>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</si>
  <si>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</si>
  <si>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</si>
  <si>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</si>
  <si>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</si>
  <si>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</si>
  <si>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</si>
  <si>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</si>
  <si>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</si>
  <si>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</si>
  <si>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</si>
  <si>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</si>
  <si>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</si>
  <si>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</si>
  <si>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</si>
  <si>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</si>
  <si>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</si>
  <si>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</si>
  <si>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</si>
  <si>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</si>
  <si>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</si>
  <si>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</si>
  <si>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материалов</t>
  </si>
  <si>
    <t>Земельный налог ст.394 п.1 подп.1</t>
  </si>
  <si>
    <t>Земельный налог ст.394 п.1 подп.2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</si>
  <si>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</si>
  <si>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</si>
  <si>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</si>
  <si>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</si>
  <si>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</si>
  <si>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</si>
  <si>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</si>
  <si>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</si>
  <si>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</si>
  <si>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</si>
  <si>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</si>
  <si>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</si>
  <si>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</si>
  <si>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</si>
  <si>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</si>
  <si>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</si>
  <si>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</si>
  <si>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</si>
  <si>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</si>
  <si>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</si>
  <si>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</si>
  <si>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</si>
  <si>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</si>
  <si>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</si>
  <si>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</si>
  <si>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</si>
  <si>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</si>
  <si>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</si>
  <si>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</si>
  <si>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</si>
  <si>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</si>
  <si>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</si>
  <si>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</si>
  <si>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</si>
  <si>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</si>
  <si>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</si>
  <si>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</si>
  <si>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</si>
  <si>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</si>
  <si>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</si>
  <si>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</si>
  <si>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</si>
  <si>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</si>
  <si>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</si>
  <si>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</si>
  <si>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</si>
  <si>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</si>
  <si>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</si>
  <si>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</si>
  <si>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</si>
  <si>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</si>
  <si>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</si>
  <si>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</si>
  <si>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</si>
  <si>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</si>
  <si>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</si>
  <si>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</si>
  <si>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</si>
  <si>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Бельская____</t>
    </r>
    <r>
      <rPr>
        <sz val="8"/>
        <rFont val="Arial Cyr"/>
        <family val="2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</si>
  <si>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</si>
  <si>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</si>
  <si>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</si>
  <si>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</si>
  <si>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</si>
  <si>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</si>
  <si>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</si>
  <si>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</si>
  <si>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</si>
  <si>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</si>
  <si>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</si>
  <si>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</si>
  <si>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</si>
  <si>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</si>
  <si>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</si>
  <si>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</si>
  <si>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</si>
  <si>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</si>
  <si>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</si>
  <si>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</si>
  <si>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</si>
  <si>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</si>
  <si>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</si>
  <si>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</si>
  <si>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</si>
  <si>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</si>
  <si>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</si>
  <si>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</si>
  <si>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_сентября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2012 г</t>
    </r>
    <r>
      <rPr>
        <sz val="8"/>
        <rFont val="Arial Cyr"/>
        <family val="2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</si>
  <si>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</si>
  <si>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</si>
  <si>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</si>
  <si>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</si>
  <si>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</si>
  <si>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</si>
  <si>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</si>
  <si>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</si>
  <si>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</si>
  <si>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</si>
  <si>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</si>
  <si>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t>Утверждена
приказом Минфина России от 28.12.2010 N 191н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</si>
  <si>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</si>
  <si>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</si>
  <si>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</si>
  <si>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</si>
  <si>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</si>
  <si>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</si>
  <si>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</si>
  <si>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</si>
  <si>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</si>
  <si>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</si>
  <si>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</si>
  <si>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</si>
  <si>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</si>
  <si>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</si>
  <si>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</si>
  <si>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250</t>
  </si>
  <si>
    <t>260</t>
  </si>
  <si>
    <t>290</t>
  </si>
  <si>
    <t>656 2 02 02991 10 0000 151</t>
  </si>
  <si>
    <t>182 1 11 05013 10 0000 120</t>
  </si>
  <si>
    <t>040 1 11 05010 10 0000 120</t>
  </si>
  <si>
    <t>Прочие поступления от использ.имущ.</t>
  </si>
  <si>
    <t>656 1 08 04020 01 0000 110</t>
  </si>
  <si>
    <t>182 1 06 06000 00 0000 110</t>
  </si>
  <si>
    <t>182 1 06 01030 10 0000 110</t>
  </si>
  <si>
    <t xml:space="preserve">                                                 (подпись)                               (расшифровка подписи)</t>
  </si>
  <si>
    <t xml:space="preserve">                                                  (подпись)                               (расшифровка подписи)</t>
  </si>
  <si>
    <t>ВСЕГО ПО ПОСЕЛЕНИЮ</t>
  </si>
  <si>
    <t>ИТОГО по 240 коду</t>
  </si>
  <si>
    <t>ИТОГО по 250 коду (межбюджетные трансферты)</t>
  </si>
  <si>
    <t>ИТОГО по 260 коду (Допл. к пенсии муниц.служ.)</t>
  </si>
  <si>
    <t>ИТОГО по 250 коду (Прочие расходы)</t>
  </si>
  <si>
    <t>ИТОГО по 300 коду(Увеличение стои-сти нефин.актив.)</t>
  </si>
  <si>
    <t>ИТОГО по 800 коду</t>
  </si>
  <si>
    <t>182 1 01 02010 01 3000 110</t>
  </si>
  <si>
    <t>182 1 06 06013 10 3000 110</t>
  </si>
  <si>
    <t>Коммунальные услуи</t>
  </si>
  <si>
    <t>182 1 05 00000 00 0000 110</t>
  </si>
  <si>
    <t>656 1 14 06000 00 0000 430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</si>
  <si>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</t>
  </si>
  <si>
    <t>65604094000199990244.000</t>
  </si>
  <si>
    <t>65604094000199990244.225</t>
  </si>
  <si>
    <t>656011341001S2300244.000</t>
  </si>
  <si>
    <t>656011341001S2300244.344</t>
  </si>
  <si>
    <t>65603144100182300244.000</t>
  </si>
  <si>
    <t>65603144100182300244.344</t>
  </si>
  <si>
    <t>65601025000002030121.211</t>
  </si>
  <si>
    <t>65601025000002030121.000</t>
  </si>
  <si>
    <t>65601025000002030129.213</t>
  </si>
  <si>
    <t>65601025000002030129.000</t>
  </si>
  <si>
    <t>65601045000002040121.000</t>
  </si>
  <si>
    <t>65601045000002040121.211</t>
  </si>
  <si>
    <t>65601045000002040129.213</t>
  </si>
  <si>
    <t>65601045000002040129.000</t>
  </si>
  <si>
    <t>65601045000002040122.000</t>
  </si>
  <si>
    <t>65601045000002040122.212</t>
  </si>
  <si>
    <t>65601045000002040442.000</t>
  </si>
  <si>
    <t>65601045000002040244.226</t>
  </si>
  <si>
    <t>65601045000002040851.000</t>
  </si>
  <si>
    <t>65601045000002040851.292</t>
  </si>
  <si>
    <t>65601135000002400122.000</t>
  </si>
  <si>
    <t>65601135000002400122.212</t>
  </si>
  <si>
    <t>65602035000051180121.000</t>
  </si>
  <si>
    <t>65602035000051180121.211</t>
  </si>
  <si>
    <t>65602035000051180129.000</t>
  </si>
  <si>
    <t>65602035000051180129.213</t>
  </si>
  <si>
    <t>65602035000051180244.000</t>
  </si>
  <si>
    <t>65602035000051180244.292</t>
  </si>
  <si>
    <t>65601045000002040244.292</t>
  </si>
  <si>
    <t>656030450000D9300244.000</t>
  </si>
  <si>
    <t>656030450000D9300244.292</t>
  </si>
  <si>
    <t>656030450000D9300244.344</t>
  </si>
  <si>
    <t>65610015000099990321.000</t>
  </si>
  <si>
    <t>65610015000099990321.263</t>
  </si>
  <si>
    <t>65601115100020610870.000</t>
  </si>
  <si>
    <t>65601115100020610870.292</t>
  </si>
  <si>
    <t>65601135200000590111.000</t>
  </si>
  <si>
    <t>65601135200000590111.211</t>
  </si>
  <si>
    <t>65601135200000590119.000</t>
  </si>
  <si>
    <t>65601135200000590119.213</t>
  </si>
  <si>
    <t>65601135200000590112.000</t>
  </si>
  <si>
    <t>65601135200000590112.212</t>
  </si>
  <si>
    <t>65601135200000590242.000</t>
  </si>
  <si>
    <t>65601135200000590242.221</t>
  </si>
  <si>
    <t>65601135200000590000.000</t>
  </si>
  <si>
    <t>65601135200000590244.223</t>
  </si>
  <si>
    <t>65601135200000590244.225</t>
  </si>
  <si>
    <t>65601135200000590244.226</t>
  </si>
  <si>
    <t>65601135200000590244.292</t>
  </si>
  <si>
    <t>65601135200000590244.340</t>
  </si>
  <si>
    <t>65601135200000590244.344</t>
  </si>
  <si>
    <t>65608015300000590111.000</t>
  </si>
  <si>
    <t>65608015300000590111.211</t>
  </si>
  <si>
    <t>65608015300000590119.000</t>
  </si>
  <si>
    <t>65608015300000590119.213</t>
  </si>
  <si>
    <t>65608015300000590242.000</t>
  </si>
  <si>
    <t>65608015300000590242.221</t>
  </si>
  <si>
    <t>65608015300000590112.212</t>
  </si>
  <si>
    <t>65608015300000590212.000</t>
  </si>
  <si>
    <t>65608015300000590244.223</t>
  </si>
  <si>
    <t>65608015300000590244.225</t>
  </si>
  <si>
    <t>65608015300000590244.226</t>
  </si>
  <si>
    <t>65608015300000590244.292</t>
  </si>
  <si>
    <t>65608015300000590244.000</t>
  </si>
  <si>
    <r>
      <t>656.40.000.0</t>
    </r>
    <r>
      <rPr>
        <b/>
        <i/>
        <sz val="7"/>
        <rFont val="Arial"/>
        <family val="2"/>
      </rPr>
      <t xml:space="preserve"> разд.0409 Муниципальная программа "Развитие транспортной системы сельского поселения Зайцева Речка на 2014-2020г."</t>
    </r>
  </si>
  <si>
    <r>
      <t xml:space="preserve">656.41.001.1 </t>
    </r>
    <r>
      <rPr>
        <b/>
        <i/>
        <sz val="7"/>
        <rFont val="Arial"/>
        <family val="2"/>
      </rPr>
      <t>разд.0113 Софинансирование для создания условий для деятельности народных дружин в рамках МП "Профилактика правонарушений в сфере общественного порядка в сп Зайцева Речка на 2014-2016гг"(бюджет помеления)</t>
    </r>
  </si>
  <si>
    <r>
      <t>656.41.001.2</t>
    </r>
    <r>
      <rPr>
        <b/>
        <i/>
        <sz val="7"/>
        <rFont val="Arial"/>
        <family val="2"/>
      </rPr>
      <t xml:space="preserve"> разд.0314 Создание условий для деятельностинародных дружин в рамеках МП "Профилактика правонарушений в сфере общественного порядкав сп Зайцева Речка на 2014-2016годы"</t>
    </r>
  </si>
  <si>
    <r>
      <t>656.50.001.1</t>
    </r>
    <r>
      <rPr>
        <b/>
        <sz val="7"/>
        <rFont val="Arial"/>
        <family val="2"/>
      </rPr>
      <t xml:space="preserve"> разд. 0102 ФОТ,взносы по об соц стр по сод-ю главы муниц. об-я в рамках ВЦП"Обесп-е реал-ии отд-х полн-й адм спЗайц Р на 2016-2018гг. Функционирование законодательных органов(представительныхорганов) государс.власти и местного самоуправления</t>
    </r>
  </si>
  <si>
    <r>
      <t xml:space="preserve">656.50.001.1 </t>
    </r>
    <r>
      <rPr>
        <b/>
        <i/>
        <sz val="7"/>
        <rFont val="Arial"/>
        <family val="2"/>
      </rPr>
      <t>разд. 0102.ФОТ,взносы по об соц стр по сод-ю главы муниц. об-я в рамках ВЦП"Обесп-е реал-ии отд-х полн-й адм спЗайц Р на 2016-2018гг. Функционирование законодательных органов(представительныхорганов) государс.власти и местного самоуправления</t>
    </r>
  </si>
  <si>
    <r>
      <t>656.50.003.2</t>
    </r>
    <r>
      <rPr>
        <b/>
        <i/>
        <sz val="7"/>
        <rFont val="Arial"/>
        <family val="2"/>
      </rPr>
      <t xml:space="preserve"> разд.0104 Прочие мер-я орг-в  мест самоупр в рамк ВЦП "Об-е реал отд-х полном-й адм спЗайц речка на 2016-2018ггПрочая закупка товаров,работ и слуг для обесп гос (мун) нужд)Прочие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</si>
  <si>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656.50.003.2</t>
    </r>
    <r>
      <rPr>
        <b/>
        <i/>
        <sz val="7"/>
        <rFont val="Arial"/>
        <family val="2"/>
      </rPr>
      <t xml:space="preserve"> разд.0104.Прочие мер-я орг-в  мест самоупр в рамк ВЦП "Об-е реал отд-х полном-й адм спЗайц речка на 2016-2018ггПрочая закупка товаров,работ и слуг для обесп гос (мун) нужд)Прочие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</si>
  <si>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656.50.003.2</t>
    </r>
    <r>
      <rPr>
        <b/>
        <sz val="7"/>
        <rFont val="Arial"/>
        <family val="2"/>
      </rPr>
      <t xml:space="preserve"> разд.0104.Прочие мер-я орг-в  мест самоупр в рамк ВЦП "Об-е реал отд-х полном-й адм спЗайц речка на 2016-2018ггПрочая закупка товаров,работ и слуг для обесп гос (мун) нужд)Прочие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</si>
  <si>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656.50.003.3</t>
    </r>
    <r>
      <rPr>
        <b/>
        <i/>
        <sz val="7"/>
        <rFont val="Arial"/>
        <family val="2"/>
      </rPr>
      <t xml:space="preserve"> разд.0104 Уплата проч налогов,сборов и иных платежей орг мест самоупр в рамках ВЦП "Об-е реал-ии отд-х полн-й адм спЗайц Речка на 2016-2018гг</t>
    </r>
  </si>
  <si>
    <r>
      <t>656.50.004.1</t>
    </r>
    <r>
      <rPr>
        <b/>
        <i/>
        <sz val="7"/>
        <rFont val="Arial"/>
        <family val="2"/>
      </rPr>
      <t xml:space="preserve"> разд.0113 Льготный проезд,ком расх органов мест самоупр-я в рамках ВЦП "Об-е реал-и отд-х полн-й адм спЗайц Речка на 2016-2018гг</t>
    </r>
  </si>
  <si>
    <r>
      <t>656.50.005.1</t>
    </r>
    <r>
      <rPr>
        <b/>
        <i/>
        <sz val="7"/>
        <rFont val="Arial"/>
        <family val="2"/>
      </rPr>
      <t xml:space="preserve"> разд.0203 ФОТ. взносы по об соц стр. по субвенциям на осущ-е первич. воин. учета на тер-хюгде отс-т воен ком-ты(фед бюд) в рамках ВЦП"Об-е реал-и отд-х полн-й адм спЗайц речка на 2016-2018гг (ВУС)</t>
    </r>
  </si>
  <si>
    <r>
      <t xml:space="preserve">656.50.005.2 </t>
    </r>
    <r>
      <rPr>
        <b/>
        <i/>
        <sz val="7"/>
        <rFont val="Arial"/>
        <family val="2"/>
      </rPr>
      <t>разд.0203 Прочая закупка товаров,работ и услуг по субвенциям на осущ.перв.воинского учетана территор.,где отсутствуют военные комисс.,(фед.бюджет)в рамках ВЦП"Обеспеч.реал.отдельн.полн.админ.с.п.Зайцева речка 2016-2018гг"</t>
    </r>
  </si>
  <si>
    <r>
      <t xml:space="preserve">656.50.006.1 </t>
    </r>
    <r>
      <rPr>
        <b/>
        <i/>
        <sz val="7"/>
        <rFont val="Arial"/>
        <family val="2"/>
      </rPr>
      <t>разд.0304 Осущ-е переданных органам гос вл субъектов РФ в соот с п1 ст4 ФЗ "Об актах граж сост" пол-й Рф на гос рег актов граж сост-я за счет ср.окр бюд. в рам ВЦП"Об-е реал-и отд полн-й адм спЗайц Р на 2016-2018гг(загс)</t>
    </r>
  </si>
  <si>
    <r>
      <t>656.50.007.1</t>
    </r>
    <r>
      <rPr>
        <b/>
        <i/>
        <sz val="7"/>
        <rFont val="Arial"/>
        <family val="2"/>
      </rPr>
      <t xml:space="preserve"> разд.1001 Расходы на выплату пенсий за выслугу лет в рамках ВЦП"Обеспечение реализации отдельных полномочий администрации сельского поселения Зайцева Речка на 2016-2018гг"</t>
    </r>
  </si>
  <si>
    <r>
      <t>656.51.001.1</t>
    </r>
    <r>
      <rPr>
        <b/>
        <i/>
        <sz val="7"/>
        <rFont val="Arial"/>
        <family val="2"/>
      </rPr>
      <t xml:space="preserve"> разд.0111Резерв.фонд поселения в рамках ВЦП "Орг-я бюдж процесса в адм Зайц Реч на 2016г</t>
    </r>
  </si>
  <si>
    <r>
      <t>656.52.007.2</t>
    </r>
    <r>
      <rPr>
        <b/>
        <i/>
        <sz val="7"/>
        <rFont val="Arial"/>
        <family val="2"/>
      </rPr>
      <t xml:space="preserve"> разд.0113 МКУ «Содружество»расходы на выплату персоналу государственных (муниципальных) органов   </t>
    </r>
  </si>
  <si>
    <r>
      <t xml:space="preserve">656.52.007.3 </t>
    </r>
    <r>
      <rPr>
        <b/>
        <i/>
        <sz val="7"/>
        <rFont val="Arial"/>
        <family val="2"/>
      </rPr>
      <t>разд.0113 МКУ "Содружество" (прочие выплат)</t>
    </r>
  </si>
  <si>
    <r>
      <t>.656.52.007.4</t>
    </r>
    <r>
      <rPr>
        <b/>
        <i/>
        <sz val="7"/>
        <rFont val="Arial"/>
        <family val="2"/>
      </rPr>
      <t xml:space="preserve"> разд.0113 МКУ "Содружество" (закупка товаров, работ,услуг в сфере информационно-коммуникационных технологий)</t>
    </r>
  </si>
  <si>
    <r>
      <t>656.52.007.5</t>
    </r>
    <r>
      <rPr>
        <b/>
        <i/>
        <sz val="7"/>
        <rFont val="Arial"/>
        <family val="2"/>
      </rPr>
      <t xml:space="preserve"> разд.0113 МКУ "Содружество" (прочая закупка товаров, работ,услуг для муниципальных нужд)</t>
    </r>
  </si>
  <si>
    <r>
      <t>656.53.001.2</t>
    </r>
    <r>
      <rPr>
        <b/>
        <i/>
        <sz val="7"/>
        <rFont val="Arial"/>
        <family val="2"/>
      </rPr>
      <t xml:space="preserve"> разд.0801 МКУ «СДК» п. Зайцева Речка       Иные выплаты персоналу казенных учреждений, за исключением фонда оплаты труда в рамках ведомственной целевой программы «Развитие культуры сельского поселения Зайцева Речка на на 2016-2018гг г»</t>
    </r>
  </si>
  <si>
    <r>
      <t>656.53.001.3</t>
    </r>
    <r>
      <rPr>
        <b/>
        <i/>
        <sz val="7"/>
        <rFont val="Arial"/>
        <family val="2"/>
      </rPr>
      <t xml:space="preserve"> разд.0801 МКУ «СДК» п. Зайцева Речка. Закупка товаров, работ, услуг в сфере информационно-коммуникационных технологий в рамках ведомственной целевой программы «Развитие культуры сельского поселения Зайцева Речка на на 2016-2018гг» </t>
    </r>
  </si>
  <si>
    <r>
      <t>656.53.001.4</t>
    </r>
    <r>
      <rPr>
        <b/>
        <i/>
        <sz val="7"/>
        <rFont val="Arial"/>
        <family val="2"/>
      </rPr>
      <t xml:space="preserve"> разд.0801 МКУ «СДК» п. Зайцева Речка .Иные закупки товаров, работ и услуг для обеспечения государственных (муниципальных) нужд в рамках ведомственной целевой программы «Развитие культуры сельского поселения Зайцева Речка на на 2016-2018гг»</t>
    </r>
  </si>
  <si>
    <t>65608015300000590851.292</t>
  </si>
  <si>
    <t>65608025300000590111.000</t>
  </si>
  <si>
    <t>65608025300000590111.211</t>
  </si>
  <si>
    <t>65608025300000590119.213</t>
  </si>
  <si>
    <t>65608025300000590119.000</t>
  </si>
  <si>
    <t>65611015400000590111.000</t>
  </si>
  <si>
    <t>65611015400000590111.211</t>
  </si>
  <si>
    <t>65611015400000590119.000</t>
  </si>
  <si>
    <r>
      <t>656.54.001.2</t>
    </r>
    <r>
      <rPr>
        <b/>
        <i/>
        <sz val="7"/>
        <rFont val="Arial"/>
        <family val="2"/>
      </rPr>
      <t xml:space="preserve"> разд.1101 МКУ «СДК» п. Зайцева Речка. Иные выплаты персоналу казенных учреждений, за исключением фонда оплаты труда) в рамках ведомственной целевой программы "Организация и обеспечение мероприятий в области физической культуры и спорта </t>
    </r>
  </si>
  <si>
    <t>65611015400000590119.213</t>
  </si>
  <si>
    <t>65611015400000590244.000</t>
  </si>
  <si>
    <t>65611015400000590111.212</t>
  </si>
  <si>
    <t>65611015400000590244.292</t>
  </si>
  <si>
    <t>65611015400000590244.344</t>
  </si>
  <si>
    <t>65603095500099990244.000</t>
  </si>
  <si>
    <r>
      <t>656.55.001.1</t>
    </r>
    <r>
      <rPr>
        <b/>
        <i/>
        <sz val="7"/>
        <rFont val="Arial"/>
        <family val="2"/>
      </rPr>
      <t xml:space="preserve"> разд.0309 Реал-я мер. программы в рам.ВЦП"Орг-я и об-е мер-й в сфере гражд.обор.,пожар безоп.зщиты нас и тер-й спЗайцРеч. от чрез сит на 2016-2018гг(проч закупка тов, работ и услуг длягос(мун) нужд)</t>
    </r>
  </si>
  <si>
    <t>65603095500099990244.226</t>
  </si>
  <si>
    <t>65604105600020600810.000</t>
  </si>
  <si>
    <t>65604105600020600810.242</t>
  </si>
  <si>
    <r>
      <t>656.56.002.1</t>
    </r>
    <r>
      <rPr>
        <b/>
        <i/>
        <sz val="7"/>
        <rFont val="Arial"/>
        <family val="2"/>
      </rPr>
      <t xml:space="preserve"> разд.0501 Расходы на реализацию мероприятий на компенс.выпадающих доходов рганизац. предосттавлющим населению жилищные услуги по тарифам, не обеспечивающим возмещение издержек в рамках ЦП"Мероприятие в области ЖКХ в спЗайцева Речка на 2016-2018гг"(МУП "СЖКХ)</t>
    </r>
  </si>
  <si>
    <t>65605015600020601810.000</t>
  </si>
  <si>
    <t>65605015600020601810.241</t>
  </si>
  <si>
    <r>
      <t xml:space="preserve">656.56.003.1 </t>
    </r>
    <r>
      <rPr>
        <b/>
        <i/>
        <sz val="7"/>
        <rFont val="Arial"/>
        <family val="2"/>
      </rPr>
      <t>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2016-2018гг"</t>
    </r>
  </si>
  <si>
    <t>65605035600020602244.000</t>
  </si>
  <si>
    <t>65605035600020602244.223</t>
  </si>
  <si>
    <t>65605035600020602244.225</t>
  </si>
  <si>
    <t>65605035600020603244.000</t>
  </si>
  <si>
    <t>65605035600020603244.225</t>
  </si>
  <si>
    <r>
      <t>656.56.003.2</t>
    </r>
    <r>
      <rPr>
        <b/>
        <i/>
        <sz val="7"/>
        <rFont val="Arial"/>
        <family val="2"/>
      </rPr>
      <t xml:space="preserve"> разд.0503 Расходы на реализацию мероприятий по уличному освещению в рамках ВЦП"Мероприятияв области жилищно-коммун.хоз-вав сельском поселении Зайцева Речкана 2016-2018гг"</t>
    </r>
  </si>
  <si>
    <r>
      <t xml:space="preserve">656.56.003.3 </t>
    </r>
    <r>
      <rPr>
        <b/>
        <i/>
        <sz val="7"/>
        <rFont val="Arial"/>
        <family val="2"/>
      </rPr>
      <t>разд.0503 Реализация мероприятий расходов на отлов собак и дезинсекцию в рамках ведомственн.целевой программы "Мероприятия в областижилищно-коммун.хоз-ва в сельском поселении Зайцева Речка на 2016-2018гг"(Прочая закупка товаров, работ и услуг для госуд.(муниц.) нужд</t>
    </r>
  </si>
  <si>
    <t>65605035600020604244.000</t>
  </si>
  <si>
    <t>65605035600020604244.223</t>
  </si>
  <si>
    <t>65605035600020604244.225</t>
  </si>
  <si>
    <r>
      <t xml:space="preserve">656.57.001.1 </t>
    </r>
    <r>
      <rPr>
        <b/>
        <i/>
        <sz val="7"/>
        <rFont val="Arial"/>
        <family val="2"/>
      </rPr>
      <t>разд.0401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</si>
  <si>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r>
      <t xml:space="preserve">656.57.001.1 </t>
    </r>
    <r>
      <rPr>
        <b/>
        <i/>
        <sz val="7"/>
        <rFont val="Arial"/>
        <family val="2"/>
      </rPr>
      <t>разд.0409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</si>
  <si>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t>65604095700089240540.000</t>
  </si>
  <si>
    <t>65604095700089160540.251</t>
  </si>
  <si>
    <r>
      <t xml:space="preserve">656.57.001.1 </t>
    </r>
    <r>
      <rPr>
        <b/>
        <i/>
        <sz val="7"/>
        <rFont val="Arial"/>
        <family val="2"/>
      </rPr>
      <t>разд.0501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</si>
  <si>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t>65605015700089090540.251</t>
  </si>
  <si>
    <t>65605015700089090540.000</t>
  </si>
  <si>
    <r>
      <t xml:space="preserve">656.57.001.1 </t>
    </r>
    <r>
      <rPr>
        <b/>
        <i/>
        <sz val="7"/>
        <rFont val="Arial"/>
        <family val="2"/>
      </rPr>
      <t>разд.0502 Иные МБТ в соот-и с закл-и согл-ми в рамках ВЦП"Эффект использ-е МБТ перед-х из бюджета спЗайцева Речка в бюджет НВр-на на испол-е делегир-х полномочий в 2016-2018гг (сод-е раб-в ОМС р-на)</t>
    </r>
  </si>
  <si>
    <t>65605025700089020540.000</t>
  </si>
  <si>
    <t>65605025700089020540.251</t>
  </si>
  <si>
    <t>65605025700089090540.000</t>
  </si>
  <si>
    <t>65605025700089090540.251</t>
  </si>
  <si>
    <r>
      <t xml:space="preserve">656.57.003.1 </t>
    </r>
    <r>
      <rPr>
        <b/>
        <i/>
        <sz val="7"/>
        <rFont val="Arial"/>
        <family val="2"/>
      </rPr>
      <t>разд.0502 Иные межбюд.трансферты на реализ.мероприят по подготовке объектов ЖКХ и соц.сферы к работе в ОЗП в рамках подпрограммы"Создание условий для обеспечения качествн.ком.услугами"МП района "Развитие ЖКХ и повышение энергетической эффетивности в Ниж-варт. район</t>
    </r>
  </si>
  <si>
    <r>
      <t>656.50.003.2</t>
    </r>
    <r>
      <rPr>
        <b/>
        <i/>
        <sz val="7"/>
        <rFont val="Arial"/>
        <family val="2"/>
      </rPr>
      <t xml:space="preserve"> разд.0104 Прочие мер-я орг-в  мест самоупр в рамк ВЦП "Об-е реал отд-х полном-й адм спЗайц речка на 2016-2018ггПрочая закупка товаров,работ и слуг для обесп гос (мун) нужд). Прочие мер-я орг-в мест самоупр. в рамках ВЦП "Об-е реал-ии отд-х полном-й адмспЗайц Речка на 2016-2018гг(прочая закупка тов,работ и услуг для об-я гос (мун) нужд Иные бюдж ассигнования</t>
    </r>
  </si>
  <si>
    <r>
      <t>656.53.001.1</t>
    </r>
    <r>
      <rPr>
        <b/>
        <i/>
        <sz val="7"/>
        <rFont val="Arial"/>
        <family val="2"/>
      </rPr>
      <t xml:space="preserve"> разд.0801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Речка. Взносы по обязательному социальному страхованию</t>
    </r>
  </si>
  <si>
    <r>
      <t>656.53.001.1</t>
    </r>
    <r>
      <rPr>
        <b/>
        <i/>
        <sz val="7"/>
        <rFont val="Arial"/>
        <family val="2"/>
      </rPr>
      <t xml:space="preserve"> разд.0801 МКУ «СДК» п. Зайцева Речка      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       Взносы по обязательному социальному страхованию</t>
    </r>
  </si>
  <si>
    <r>
      <t>656.53.002.1</t>
    </r>
    <r>
      <rPr>
        <b/>
        <i/>
        <sz val="7"/>
        <rFont val="Arial"/>
        <family val="2"/>
      </rPr>
      <t xml:space="preserve"> разд.0802 МКУ «СДК» п. Зайцева Речка. Фонд оплаты труда казенных учреждений в рамках ведомственной целевой программы «Развитие культуры сельского поселения Зайцева Речка на на 2016-2018гг г»МКУ «СДК» п. Зайцева Речка  Взносы по обязательному социальному страхованию</t>
    </r>
  </si>
  <si>
    <r>
      <t>656.54.001.1</t>
    </r>
    <r>
      <rPr>
        <b/>
        <i/>
        <sz val="7"/>
        <rFont val="Arial"/>
        <family val="2"/>
      </rPr>
      <t xml:space="preserve"> разд.1101 МКУ «СДК» п. Зайцева Речка (Фонд оплаты труда казенных учреждений) в рамках ведомственной целевой программы "Организация и обеспечение мероприятий в области физической культуры и спорта в сельском поселении Зайцева Речка на 2016-2018гг »</t>
    </r>
  </si>
  <si>
    <r>
      <t xml:space="preserve">656.54.001.3 </t>
    </r>
    <r>
      <rPr>
        <b/>
        <i/>
        <sz val="7"/>
        <rFont val="Arial"/>
        <family val="2"/>
      </rPr>
      <t xml:space="preserve">разд.1101 МКУ «СДК» п. Зайцева Речка. Мероприятие в области физической культуры и спорта(Прочая закупка товаров, работ и услуг для мун. нужд) </t>
    </r>
  </si>
  <si>
    <t>65600000000000000000.000</t>
  </si>
  <si>
    <t>Неисполненные  назначения</t>
  </si>
  <si>
    <t xml:space="preserve"> Исполнено</t>
  </si>
  <si>
    <t>Утвержденные бюджетные назначения</t>
  </si>
  <si>
    <t>65610015000099990321.292</t>
  </si>
  <si>
    <t>340</t>
  </si>
  <si>
    <t>182 1 06 06043 10 2100 110</t>
  </si>
  <si>
    <t>182 1 01 02030 01 2100 110</t>
  </si>
  <si>
    <t>182 1 06 06043 10 1000 110</t>
  </si>
  <si>
    <t xml:space="preserve">источники внешнего финансирования </t>
  </si>
  <si>
    <t xml:space="preserve">источники внутреннего финансирования </t>
  </si>
  <si>
    <t>Изменение остатков финансирования             (стр. 710+стр. 720)</t>
  </si>
  <si>
    <t>Увеличение прочих остатков денежных средств бюджета населения</t>
  </si>
  <si>
    <t>Увеличение остатков средств, всего</t>
  </si>
  <si>
    <t>Уменьшение остатков средств, всего</t>
  </si>
  <si>
    <t>Изменение остатков по внутренним расчетам                       (стр.825 + 826)</t>
  </si>
  <si>
    <t>увеличение остатков по внутренним расчетам  (030800000,030900000)</t>
  </si>
  <si>
    <t>уменьшение остатков по внутренним расчетам (02110000,021200000)</t>
  </si>
  <si>
    <t>825</t>
  </si>
  <si>
    <t>826</t>
  </si>
  <si>
    <t>182 1 01 02000 01 0000 110</t>
  </si>
  <si>
    <t>182 1 06 01033 10 0000 110</t>
  </si>
  <si>
    <t>65601135000002400244.000</t>
  </si>
  <si>
    <t>65601135000002400244.226</t>
  </si>
  <si>
    <t>65608015300000590853.292</t>
  </si>
  <si>
    <t>65601135600020605111.000</t>
  </si>
  <si>
    <t>65601135600020605111.211</t>
  </si>
  <si>
    <t>65601135600020605119.000</t>
  </si>
  <si>
    <t>65601135600020605119.213</t>
  </si>
  <si>
    <t>Начисления на оплату труда</t>
  </si>
  <si>
    <r>
      <t xml:space="preserve">656.70.001.1 </t>
    </r>
    <r>
      <rPr>
        <b/>
        <i/>
        <sz val="7"/>
        <rFont val="Arial"/>
        <family val="2"/>
      </rPr>
      <t>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(ФОТ)</t>
    </r>
  </si>
  <si>
    <t>65604017000085060121.000</t>
  </si>
  <si>
    <t>65604017000085060121.211</t>
  </si>
  <si>
    <t>65604017000085060129.000</t>
  </si>
  <si>
    <t>65604017000085060129.213</t>
  </si>
  <si>
    <t>65601045000002040853.292</t>
  </si>
  <si>
    <t>65601135200000590851.292</t>
  </si>
  <si>
    <t>65608015300000590244.311</t>
  </si>
  <si>
    <t>65603095500099990244.344</t>
  </si>
  <si>
    <r>
      <t xml:space="preserve">656.56.003.4 </t>
    </r>
    <r>
      <rPr>
        <b/>
        <i/>
        <sz val="7"/>
        <rFont val="Arial"/>
        <family val="2"/>
      </rPr>
      <t>разд.0503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2016-2018гг.</t>
    </r>
  </si>
  <si>
    <t>65605035600020605244.000</t>
  </si>
  <si>
    <r>
      <t xml:space="preserve">656.56.003.4 </t>
    </r>
    <r>
      <rPr>
        <b/>
        <i/>
        <sz val="7"/>
        <rFont val="Arial"/>
        <family val="2"/>
      </rPr>
      <t>разд.0113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2016-2018гг.(ФОТ)</t>
    </r>
  </si>
  <si>
    <r>
      <t xml:space="preserve">656.56.003.4 </t>
    </r>
    <r>
      <rPr>
        <b/>
        <i/>
        <sz val="7"/>
        <rFont val="Arial"/>
        <family val="2"/>
      </rPr>
      <t>разд.0113 Реализация мероприятий на благоустройство, санитарной очистки территории населения в рамках ВЦП "Мероприятия в бласти жилищно-коммунального хозяйства в с.п. Зайцева Речка на 2016-2018гг.(Начисления на оплату труда)</t>
    </r>
  </si>
  <si>
    <t>65601135600020605244.226</t>
  </si>
  <si>
    <t>65601135600020605244.311</t>
  </si>
  <si>
    <t>65601135600020605244.344</t>
  </si>
  <si>
    <t>65601045700089240540.000</t>
  </si>
  <si>
    <t>65601045700089240540.251</t>
  </si>
  <si>
    <r>
      <t xml:space="preserve">656.58.002.1 </t>
    </r>
    <r>
      <rPr>
        <b/>
        <i/>
        <sz val="7"/>
        <rFont val="Arial"/>
        <family val="2"/>
      </rPr>
      <t>разд.0501 Прочая закупка товаров,работ и услуг для госуд.(муниц.)нужд.Подпрограмма"Развитие земельных и имущественныхотношений на территориисп Зайцева Речка" в рамках ВЦП "Управление муниц.имущест.на территории сп Зайцева Речка 2016-2018годы"(БТИ)</t>
    </r>
  </si>
  <si>
    <t>65605015800099991244.000</t>
  </si>
  <si>
    <t>65605015800099991244.226</t>
  </si>
  <si>
    <r>
      <t xml:space="preserve">656.59.001.1 </t>
    </r>
    <r>
      <rPr>
        <b/>
        <i/>
        <sz val="7"/>
        <rFont val="Arial"/>
        <family val="2"/>
      </rPr>
      <t>разд.0503 Расходы на реализацию мероприятийв области энергосбережения и повышенния эн.эффективностив рамках ведомственной целевой программы "Эн.сбер. И повышение эн.эффект. В с.п. Зайцева Речкана 2016-2018гг."</t>
    </r>
  </si>
  <si>
    <r>
      <rPr>
        <b/>
        <sz val="8"/>
        <rFont val="Arial"/>
        <family val="2"/>
      </rPr>
      <t>656.70.001.1</t>
    </r>
    <r>
      <rPr>
        <b/>
        <i/>
        <sz val="7"/>
        <rFont val="Arial"/>
        <family val="2"/>
      </rPr>
      <t xml:space="preserve"> разд.0401 Расходы на реализацию мероприятий по содействию трудоустроцства граждан в рамках программы "Содействие трудоустроцству граждан" в рамках государственной программы "Содействие занятости населения в ХМАО-Югре на2014-2020гг.БТИ (Начисления на оплату труда)</t>
    </r>
  </si>
  <si>
    <t>65605035900020020244.000</t>
  </si>
  <si>
    <t>65605035900020020244.226</t>
  </si>
  <si>
    <t>65605035900020020244.225</t>
  </si>
  <si>
    <t>65608015300000590244.344</t>
  </si>
  <si>
    <t>182 1 06 06033 10 1000 110</t>
  </si>
  <si>
    <t xml:space="preserve">Глава поселения                                       </t>
  </si>
  <si>
    <t xml:space="preserve">Главный бухгалтер                                  </t>
  </si>
  <si>
    <t>Е.В. Бельская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</si>
  <si>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_мая</t>
    </r>
    <r>
      <rPr>
        <sz val="8"/>
        <rFont val="Arial Cyr"/>
        <family val="2"/>
      </rPr>
      <t xml:space="preserve">_ </t>
    </r>
    <r>
      <rPr>
        <u val="single"/>
        <sz val="8"/>
        <rFont val="Arial Cyr"/>
        <family val="0"/>
      </rPr>
      <t xml:space="preserve"> 2016 г</t>
    </r>
    <r>
      <rPr>
        <sz val="8"/>
        <rFont val="Arial Cyr"/>
        <family val="2"/>
      </rPr>
      <t>.</t>
    </r>
  </si>
  <si>
    <t>01.05.2016</t>
  </si>
  <si>
    <t>65601135200000590853.292</t>
  </si>
  <si>
    <t>65608015300085440111.000</t>
  </si>
  <si>
    <t>65608015300085440111.211</t>
  </si>
  <si>
    <t>65608015300085440119.000</t>
  </si>
  <si>
    <t>65608015300085440119.213</t>
  </si>
  <si>
    <t>65608015300000590850.000</t>
  </si>
  <si>
    <r>
      <t>656.56.001.1</t>
    </r>
    <r>
      <rPr>
        <b/>
        <sz val="7"/>
        <rFont val="Arial"/>
        <family val="2"/>
      </rPr>
      <t xml:space="preserve"> </t>
    </r>
    <r>
      <rPr>
        <b/>
        <i/>
        <sz val="7"/>
        <rFont val="Arial"/>
        <family val="2"/>
      </rPr>
      <t>разд.0410 Расходы на реализацию мероприятий по еспечению деятельности учреждения(РРЛ)в рамках ВЦП"Мероприятия в области ЖКХв п. ЗайцеваРечка на 2016-2018гг" (ОАО Северсвязь)</t>
    </r>
  </si>
  <si>
    <t>182 1 01 02010 01 4000 110</t>
  </si>
  <si>
    <t>Прочие поступления (штрафы)</t>
  </si>
  <si>
    <t>141 1 16 90050 10 6000 140</t>
  </si>
  <si>
    <t>656 2 02 04014 10 0000 151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</si>
</sst>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  <numFmt numFmtId="169" formatCode="#,##0.00;[Red]\-#,##0.00;0.00"/>
    <numFmt numFmtId="170" formatCode="#,##0.00;[Red]\-#,##0.00"/>
    <numFmt numFmtId="171" formatCode="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2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left" wrapText="1" indent="2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4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wrapText="1"/>
    </xf>
    <xf numFmtId="4" fontId="6" fillId="33" borderId="3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shrinkToFit="1"/>
    </xf>
    <xf numFmtId="4" fontId="3" fillId="34" borderId="23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34" borderId="0" xfId="0" applyNumberFormat="1" applyFont="1" applyFill="1" applyAlignment="1">
      <alignment horizontal="center" shrinkToFit="1"/>
    </xf>
    <xf numFmtId="4" fontId="3" fillId="34" borderId="39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4" fontId="6" fillId="34" borderId="23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49" fontId="10" fillId="0" borderId="0" xfId="0" applyNumberFormat="1" applyFont="1" applyAlignment="1">
      <alignment/>
    </xf>
    <xf numFmtId="49" fontId="10" fillId="0" borderId="2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14" fillId="33" borderId="47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" fontId="14" fillId="0" borderId="4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4" fontId="6" fillId="35" borderId="47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" fontId="3" fillId="35" borderId="47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8" fillId="0" borderId="0" xfId="0" applyNumberFormat="1" applyFont="1" applyFill="1" applyAlignment="1">
      <alignment horizontal="left"/>
    </xf>
    <xf numFmtId="0" fontId="19" fillId="33" borderId="49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4" fontId="20" fillId="33" borderId="49" xfId="0" applyNumberFormat="1" applyFont="1" applyFill="1" applyBorder="1" applyAlignment="1">
      <alignment horizontal="center" vertical="center"/>
    </xf>
    <xf numFmtId="4" fontId="8" fillId="33" borderId="49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34" borderId="49" xfId="0" applyFont="1" applyFill="1" applyBorder="1" applyAlignment="1">
      <alignment horizontal="left" vertical="center" wrapText="1"/>
    </xf>
    <xf numFmtId="4" fontId="8" fillId="34" borderId="49" xfId="0" applyNumberFormat="1" applyFont="1" applyFill="1" applyBorder="1" applyAlignment="1">
      <alignment horizontal="center" vertical="center"/>
    </xf>
    <xf numFmtId="0" fontId="20" fillId="34" borderId="49" xfId="0" applyFont="1" applyFill="1" applyBorder="1" applyAlignment="1">
      <alignment horizontal="left" vertical="center" wrapText="1"/>
    </xf>
    <xf numFmtId="4" fontId="20" fillId="34" borderId="49" xfId="0" applyNumberFormat="1" applyFont="1" applyFill="1" applyBorder="1" applyAlignment="1">
      <alignment horizontal="center" vertical="center"/>
    </xf>
    <xf numFmtId="49" fontId="20" fillId="33" borderId="49" xfId="0" applyNumberFormat="1" applyFont="1" applyFill="1" applyBorder="1" applyAlignment="1">
      <alignment horizontal="left" vertical="center" wrapText="1"/>
    </xf>
    <xf numFmtId="49" fontId="20" fillId="34" borderId="49" xfId="0" applyNumberFormat="1" applyFont="1" applyFill="1" applyBorder="1" applyAlignment="1">
      <alignment horizontal="left" vertical="center" wrapText="1"/>
    </xf>
    <xf numFmtId="0" fontId="20" fillId="33" borderId="49" xfId="0" applyFont="1" applyFill="1" applyBorder="1" applyAlignment="1">
      <alignment vertical="center" wrapText="1"/>
    </xf>
    <xf numFmtId="49" fontId="20" fillId="33" borderId="49" xfId="0" applyNumberFormat="1" applyFont="1" applyFill="1" applyBorder="1" applyAlignment="1">
      <alignment horizontal="center" vertical="center" wrapText="1"/>
    </xf>
    <xf numFmtId="49" fontId="8" fillId="34" borderId="49" xfId="0" applyNumberFormat="1" applyFont="1" applyFill="1" applyBorder="1" applyAlignment="1">
      <alignment horizontal="center" vertical="center" wrapText="1"/>
    </xf>
    <xf numFmtId="4" fontId="8" fillId="0" borderId="49" xfId="0" applyNumberFormat="1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vertical="center" wrapText="1"/>
    </xf>
    <xf numFmtId="49" fontId="8" fillId="34" borderId="49" xfId="0" applyNumberFormat="1" applyFont="1" applyFill="1" applyBorder="1" applyAlignment="1">
      <alignment horizontal="left" vertical="center" wrapText="1"/>
    </xf>
    <xf numFmtId="0" fontId="20" fillId="35" borderId="49" xfId="0" applyFont="1" applyFill="1" applyBorder="1" applyAlignment="1">
      <alignment horizontal="left" vertical="center" wrapText="1"/>
    </xf>
    <xf numFmtId="49" fontId="20" fillId="35" borderId="49" xfId="0" applyNumberFormat="1" applyFont="1" applyFill="1" applyBorder="1" applyAlignment="1">
      <alignment horizontal="left" vertical="center" wrapText="1"/>
    </xf>
    <xf numFmtId="4" fontId="20" fillId="35" borderId="49" xfId="0" applyNumberFormat="1" applyFont="1" applyFill="1" applyBorder="1" applyAlignment="1">
      <alignment horizontal="center" vertical="center"/>
    </xf>
    <xf numFmtId="4" fontId="8" fillId="35" borderId="49" xfId="0" applyNumberFormat="1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left" vertical="center" wrapText="1"/>
    </xf>
    <xf numFmtId="49" fontId="8" fillId="35" borderId="49" xfId="0" applyNumberFormat="1" applyFont="1" applyFill="1" applyBorder="1" applyAlignment="1">
      <alignment horizontal="center" vertical="center" wrapText="1"/>
    </xf>
    <xf numFmtId="49" fontId="8" fillId="35" borderId="49" xfId="0" applyNumberFormat="1" applyFont="1" applyFill="1" applyBorder="1" applyAlignment="1">
      <alignment horizontal="left" vertical="center" wrapText="1"/>
    </xf>
    <xf numFmtId="0" fontId="20" fillId="33" borderId="49" xfId="0" applyFont="1" applyFill="1" applyBorder="1" applyAlignment="1">
      <alignment horizontal="left" vertical="center" wrapText="1"/>
    </xf>
    <xf numFmtId="49" fontId="20" fillId="34" borderId="49" xfId="0" applyNumberFormat="1" applyFont="1" applyFill="1" applyBorder="1" applyAlignment="1">
      <alignment horizontal="center" vertical="center" wrapText="1"/>
    </xf>
    <xf numFmtId="0" fontId="24" fillId="35" borderId="49" xfId="0" applyFont="1" applyFill="1" applyBorder="1" applyAlignment="1">
      <alignment vertical="center"/>
    </xf>
    <xf numFmtId="49" fontId="20" fillId="35" borderId="49" xfId="0" applyNumberFormat="1" applyFont="1" applyFill="1" applyBorder="1" applyAlignment="1">
      <alignment horizontal="center" vertical="center" wrapText="1"/>
    </xf>
    <xf numFmtId="4" fontId="20" fillId="0" borderId="49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49" fontId="8" fillId="33" borderId="49" xfId="0" applyNumberFormat="1" applyFont="1" applyFill="1" applyBorder="1" applyAlignment="1">
      <alignment horizontal="left" vertical="center" wrapText="1"/>
    </xf>
    <xf numFmtId="4" fontId="20" fillId="33" borderId="49" xfId="0" applyNumberFormat="1" applyFont="1" applyFill="1" applyBorder="1" applyAlignment="1">
      <alignment horizontal="center" vertical="center" wrapText="1"/>
    </xf>
    <xf numFmtId="4" fontId="8" fillId="34" borderId="49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left" vertical="center" wrapText="1"/>
    </xf>
    <xf numFmtId="4" fontId="20" fillId="34" borderId="49" xfId="0" applyNumberFormat="1" applyFont="1" applyFill="1" applyBorder="1" applyAlignment="1">
      <alignment horizontal="center" vertical="center" wrapText="1"/>
    </xf>
    <xf numFmtId="0" fontId="19" fillId="36" borderId="49" xfId="0" applyFont="1" applyFill="1" applyBorder="1" applyAlignment="1">
      <alignment horizontal="left" vertical="center" wrapText="1"/>
    </xf>
    <xf numFmtId="49" fontId="20" fillId="36" borderId="49" xfId="0" applyNumberFormat="1" applyFont="1" applyFill="1" applyBorder="1" applyAlignment="1">
      <alignment horizontal="left" vertical="center" wrapText="1"/>
    </xf>
    <xf numFmtId="4" fontId="20" fillId="36" borderId="49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0" fontId="24" fillId="33" borderId="49" xfId="0" applyFont="1" applyFill="1" applyBorder="1" applyAlignment="1">
      <alignment horizontal="left" vertical="center"/>
    </xf>
    <xf numFmtId="0" fontId="24" fillId="34" borderId="49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 wrapText="1"/>
    </xf>
    <xf numFmtId="49" fontId="8" fillId="33" borderId="49" xfId="0" applyNumberFormat="1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left" vertical="center" wrapText="1"/>
    </xf>
    <xf numFmtId="49" fontId="25" fillId="35" borderId="49" xfId="0" applyNumberFormat="1" applyFont="1" applyFill="1" applyBorder="1" applyAlignment="1">
      <alignment horizontal="center" vertical="center" wrapText="1"/>
    </xf>
    <xf numFmtId="4" fontId="25" fillId="35" borderId="49" xfId="0" applyNumberFormat="1" applyFont="1" applyFill="1" applyBorder="1" applyAlignment="1">
      <alignment horizontal="center" vertical="center"/>
    </xf>
    <xf numFmtId="4" fontId="8" fillId="35" borderId="49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8" fillId="34" borderId="49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169" fontId="8" fillId="35" borderId="49" xfId="53" applyNumberFormat="1" applyFont="1" applyFill="1" applyBorder="1" applyAlignment="1" applyProtection="1">
      <alignment horizontal="center" vertical="center" wrapText="1"/>
      <protection hidden="1"/>
    </xf>
    <xf numFmtId="169" fontId="8" fillId="35" borderId="49" xfId="53" applyNumberFormat="1" applyFont="1" applyFill="1" applyBorder="1" applyAlignment="1" applyProtection="1">
      <alignment horizontal="center" vertical="center"/>
      <protection hidden="1"/>
    </xf>
    <xf numFmtId="0" fontId="26" fillId="33" borderId="49" xfId="0" applyFont="1" applyFill="1" applyBorder="1" applyAlignment="1">
      <alignment horizontal="left" wrapText="1"/>
    </xf>
    <xf numFmtId="49" fontId="26" fillId="33" borderId="49" xfId="0" applyNumberFormat="1" applyFont="1" applyFill="1" applyBorder="1" applyAlignment="1">
      <alignment horizontal="center" wrapText="1"/>
    </xf>
    <xf numFmtId="0" fontId="26" fillId="33" borderId="49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" fontId="26" fillId="33" borderId="49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4" fillId="35" borderId="49" xfId="0" applyFont="1" applyFill="1" applyBorder="1" applyAlignment="1">
      <alignment horizontal="center" vertical="center"/>
    </xf>
    <xf numFmtId="49" fontId="20" fillId="33" borderId="49" xfId="0" applyNumberFormat="1" applyFont="1" applyFill="1" applyBorder="1" applyAlignment="1">
      <alignment horizontal="center" vertical="center"/>
    </xf>
    <xf numFmtId="49" fontId="20" fillId="34" borderId="49" xfId="0" applyNumberFormat="1" applyFont="1" applyFill="1" applyBorder="1" applyAlignment="1">
      <alignment horizontal="center" vertical="center"/>
    </xf>
    <xf numFmtId="49" fontId="20" fillId="35" borderId="49" xfId="0" applyNumberFormat="1" applyFont="1" applyFill="1" applyBorder="1" applyAlignment="1">
      <alignment horizontal="center" vertical="center"/>
    </xf>
    <xf numFmtId="49" fontId="8" fillId="35" borderId="49" xfId="0" applyNumberFormat="1" applyFont="1" applyFill="1" applyBorder="1" applyAlignment="1">
      <alignment horizontal="center" vertical="center"/>
    </xf>
    <xf numFmtId="49" fontId="25" fillId="35" borderId="49" xfId="0" applyNumberFormat="1" applyFont="1" applyFill="1" applyBorder="1" applyAlignment="1">
      <alignment horizontal="center" vertical="center"/>
    </xf>
    <xf numFmtId="49" fontId="20" fillId="36" borderId="49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3" fillId="34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/>
    </xf>
    <xf numFmtId="167" fontId="2" fillId="34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33" borderId="49" xfId="0" applyFont="1" applyFill="1" applyBorder="1" applyAlignment="1">
      <alignment horizontal="left" wrapText="1"/>
    </xf>
    <xf numFmtId="4" fontId="6" fillId="33" borderId="49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 wrapText="1"/>
    </xf>
    <xf numFmtId="4" fontId="3" fillId="34" borderId="49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left" wrapText="1"/>
    </xf>
    <xf numFmtId="49" fontId="16" fillId="0" borderId="49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/>
    </xf>
    <xf numFmtId="4" fontId="8" fillId="34" borderId="49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horizontal="left" wrapText="1"/>
    </xf>
    <xf numFmtId="4" fontId="16" fillId="34" borderId="49" xfId="0" applyNumberFormat="1" applyFont="1" applyFill="1" applyBorder="1" applyAlignment="1">
      <alignment horizontal="center"/>
    </xf>
    <xf numFmtId="4" fontId="16" fillId="0" borderId="49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left" wrapText="1"/>
    </xf>
    <xf numFmtId="49" fontId="3" fillId="0" borderId="49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4" fontId="3" fillId="34" borderId="49" xfId="0" applyNumberFormat="1" applyFont="1" applyFill="1" applyBorder="1" applyAlignment="1">
      <alignment horizontal="center"/>
    </xf>
    <xf numFmtId="49" fontId="3" fillId="34" borderId="49" xfId="0" applyNumberFormat="1" applyFont="1" applyFill="1" applyBorder="1" applyAlignment="1">
      <alignment horizontal="center"/>
    </xf>
    <xf numFmtId="49" fontId="16" fillId="34" borderId="49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wrapText="1"/>
    </xf>
    <xf numFmtId="49" fontId="6" fillId="0" borderId="49" xfId="0" applyNumberFormat="1" applyFont="1" applyFill="1" applyBorder="1" applyAlignment="1">
      <alignment horizontal="left" wrapText="1"/>
    </xf>
    <xf numFmtId="49" fontId="6" fillId="0" borderId="49" xfId="0" applyNumberFormat="1" applyFont="1" applyFill="1" applyBorder="1" applyAlignment="1">
      <alignment horizontal="center"/>
    </xf>
    <xf numFmtId="4" fontId="6" fillId="34" borderId="49" xfId="0" applyNumberFormat="1" applyFont="1" applyFill="1" applyBorder="1" applyAlignment="1">
      <alignment horizontal="center"/>
    </xf>
    <xf numFmtId="4" fontId="6" fillId="0" borderId="49" xfId="0" applyNumberFormat="1" applyFont="1" applyFill="1" applyBorder="1" applyAlignment="1">
      <alignment horizontal="center"/>
    </xf>
    <xf numFmtId="49" fontId="3" fillId="33" borderId="49" xfId="0" applyNumberFormat="1" applyFont="1" applyFill="1" applyBorder="1" applyAlignment="1">
      <alignment horizontal="left" wrapText="1"/>
    </xf>
    <xf numFmtId="4" fontId="3" fillId="34" borderId="49" xfId="0" applyNumberFormat="1" applyFont="1" applyFill="1" applyBorder="1" applyAlignment="1">
      <alignment horizontal="center" shrinkToFit="1"/>
    </xf>
    <xf numFmtId="0" fontId="3" fillId="37" borderId="49" xfId="0" applyFont="1" applyFill="1" applyBorder="1" applyAlignment="1">
      <alignment horizontal="center" vertical="center"/>
    </xf>
    <xf numFmtId="49" fontId="3" fillId="37" borderId="49" xfId="0" applyNumberFormat="1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left" wrapText="1"/>
    </xf>
    <xf numFmtId="49" fontId="6" fillId="37" borderId="49" xfId="0" applyNumberFormat="1" applyFont="1" applyFill="1" applyBorder="1" applyAlignment="1">
      <alignment horizontal="center" wrapText="1"/>
    </xf>
    <xf numFmtId="49" fontId="6" fillId="37" borderId="49" xfId="0" applyNumberFormat="1" applyFont="1" applyFill="1" applyBorder="1" applyAlignment="1">
      <alignment horizontal="center"/>
    </xf>
    <xf numFmtId="4" fontId="6" fillId="37" borderId="49" xfId="0" applyNumberFormat="1" applyFont="1" applyFill="1" applyBorder="1" applyAlignment="1">
      <alignment horizontal="center"/>
    </xf>
    <xf numFmtId="0" fontId="3" fillId="37" borderId="51" xfId="0" applyFont="1" applyFill="1" applyBorder="1" applyAlignment="1">
      <alignment horizontal="left"/>
    </xf>
    <xf numFmtId="0" fontId="3" fillId="37" borderId="51" xfId="0" applyFont="1" applyFill="1" applyBorder="1" applyAlignment="1">
      <alignment horizontal="center"/>
    </xf>
    <xf numFmtId="49" fontId="3" fillId="37" borderId="51" xfId="0" applyNumberFormat="1" applyFont="1" applyFill="1" applyBorder="1" applyAlignment="1">
      <alignment horizontal="center" vertical="center"/>
    </xf>
    <xf numFmtId="0" fontId="0" fillId="37" borderId="52" xfId="0" applyFill="1" applyBorder="1" applyAlignment="1">
      <alignment horizontal="left"/>
    </xf>
    <xf numFmtId="0" fontId="3" fillId="37" borderId="52" xfId="0" applyFont="1" applyFill="1" applyBorder="1" applyAlignment="1">
      <alignment horizontal="center"/>
    </xf>
    <xf numFmtId="49" fontId="3" fillId="37" borderId="52" xfId="0" applyNumberFormat="1" applyFont="1" applyFill="1" applyBorder="1" applyAlignment="1">
      <alignment horizontal="center" vertical="center"/>
    </xf>
    <xf numFmtId="0" fontId="3" fillId="37" borderId="52" xfId="0" applyFont="1" applyFill="1" applyBorder="1" applyAlignment="1">
      <alignment horizontal="left"/>
    </xf>
    <xf numFmtId="0" fontId="3" fillId="37" borderId="53" xfId="0" applyFont="1" applyFill="1" applyBorder="1" applyAlignment="1">
      <alignment horizontal="left"/>
    </xf>
    <xf numFmtId="0" fontId="3" fillId="37" borderId="53" xfId="0" applyFont="1" applyFill="1" applyBorder="1" applyAlignment="1">
      <alignment horizontal="center"/>
    </xf>
    <xf numFmtId="49" fontId="3" fillId="37" borderId="53" xfId="0" applyNumberFormat="1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left" wrapText="1"/>
    </xf>
    <xf numFmtId="49" fontId="3" fillId="35" borderId="49" xfId="0" applyNumberFormat="1" applyFont="1" applyFill="1" applyBorder="1" applyAlignment="1">
      <alignment horizontal="left" wrapText="1"/>
    </xf>
    <xf numFmtId="49" fontId="3" fillId="35" borderId="49" xfId="0" applyNumberFormat="1" applyFont="1" applyFill="1" applyBorder="1" applyAlignment="1">
      <alignment horizontal="center"/>
    </xf>
    <xf numFmtId="4" fontId="3" fillId="35" borderId="49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3" fillId="35" borderId="49" xfId="0" applyFont="1" applyFill="1" applyBorder="1" applyAlignment="1">
      <alignment horizontal="left" wrapText="1" indent="2"/>
    </xf>
    <xf numFmtId="49" fontId="3" fillId="35" borderId="49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17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4" fontId="17" fillId="35" borderId="0" xfId="0" applyNumberFormat="1" applyFont="1" applyFill="1" applyAlignment="1">
      <alignment/>
    </xf>
    <xf numFmtId="0" fontId="16" fillId="37" borderId="49" xfId="0" applyFont="1" applyFill="1" applyBorder="1" applyAlignment="1">
      <alignment horizontal="left" wrapText="1"/>
    </xf>
    <xf numFmtId="49" fontId="16" fillId="37" borderId="49" xfId="0" applyNumberFormat="1" applyFont="1" applyFill="1" applyBorder="1" applyAlignment="1">
      <alignment horizontal="center" wrapText="1"/>
    </xf>
    <xf numFmtId="49" fontId="16" fillId="37" borderId="49" xfId="0" applyNumberFormat="1" applyFont="1" applyFill="1" applyBorder="1" applyAlignment="1">
      <alignment horizontal="center"/>
    </xf>
    <xf numFmtId="4" fontId="16" fillId="37" borderId="49" xfId="0" applyNumberFormat="1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 vertical="center"/>
    </xf>
    <xf numFmtId="2" fontId="20" fillId="35" borderId="49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0" fontId="20" fillId="38" borderId="49" xfId="0" applyFont="1" applyFill="1" applyBorder="1" applyAlignment="1">
      <alignment horizontal="left" vertical="center" wrapText="1"/>
    </xf>
    <xf numFmtId="49" fontId="20" fillId="38" borderId="49" xfId="0" applyNumberFormat="1" applyFont="1" applyFill="1" applyBorder="1" applyAlignment="1">
      <alignment horizontal="center" vertical="center" wrapText="1"/>
    </xf>
    <xf numFmtId="49" fontId="20" fillId="38" borderId="49" xfId="0" applyNumberFormat="1" applyFont="1" applyFill="1" applyBorder="1" applyAlignment="1">
      <alignment horizontal="center" vertical="center"/>
    </xf>
    <xf numFmtId="4" fontId="20" fillId="38" borderId="49" xfId="0" applyNumberFormat="1" applyFont="1" applyFill="1" applyBorder="1" applyAlignment="1">
      <alignment horizontal="center" vertical="center"/>
    </xf>
    <xf numFmtId="49" fontId="20" fillId="38" borderId="49" xfId="0" applyNumberFormat="1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/>
    </xf>
    <xf numFmtId="4" fontId="6" fillId="35" borderId="23" xfId="0" applyNumberFormat="1" applyFont="1" applyFill="1" applyBorder="1" applyAlignment="1">
      <alignment horizontal="center"/>
    </xf>
    <xf numFmtId="167" fontId="2" fillId="35" borderId="0" xfId="0" applyNumberFormat="1" applyFont="1" applyFill="1" applyAlignment="1">
      <alignment/>
    </xf>
    <xf numFmtId="4" fontId="6" fillId="35" borderId="10" xfId="0" applyNumberFormat="1" applyFont="1" applyFill="1" applyBorder="1" applyAlignment="1">
      <alignment horizontal="center"/>
    </xf>
    <xf numFmtId="0" fontId="23" fillId="38" borderId="49" xfId="0" applyFont="1" applyFill="1" applyBorder="1" applyAlignment="1">
      <alignment horizontal="left" vertical="center" wrapText="1"/>
    </xf>
    <xf numFmtId="49" fontId="3" fillId="37" borderId="4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8" fillId="0" borderId="51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34" borderId="5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showGridLines="0" tabSelected="1" zoomScalePageLayoutView="0" workbookViewId="0" topLeftCell="A4">
      <selection activeCell="M68" sqref="M68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75390625" style="67" customWidth="1"/>
    <col min="5" max="5" width="14.75390625" style="162" customWidth="1"/>
    <col min="6" max="6" width="14.75390625" style="1" customWidth="1"/>
    <col min="7" max="7" width="9.00390625" style="1" customWidth="1"/>
    <col min="8" max="8" width="9.125" style="52" hidden="1" customWidth="1"/>
    <col min="9" max="9" width="13.375" style="1" hidden="1" customWidth="1"/>
    <col min="10" max="16384" width="9.125" style="1" customWidth="1"/>
  </cols>
  <sheetData>
    <row r="1" spans="1:6" ht="56.25" customHeight="1">
      <c r="A1" s="165"/>
      <c r="B1" s="369" t="s">
        <v>230</v>
      </c>
      <c r="C1" s="370"/>
      <c r="D1" s="370"/>
      <c r="E1" s="370"/>
      <c r="F1" s="370"/>
    </row>
    <row r="2" spans="1:6" ht="13.5" customHeight="1" thickBot="1">
      <c r="A2" s="368" t="s">
        <v>231</v>
      </c>
      <c r="B2" s="368"/>
      <c r="C2" s="368"/>
      <c r="D2" s="368"/>
      <c r="E2" s="182"/>
      <c r="F2" s="167" t="s">
        <v>6</v>
      </c>
    </row>
    <row r="3" spans="1:6" ht="13.5" customHeight="1">
      <c r="A3" s="165"/>
      <c r="B3" s="165"/>
      <c r="C3" s="165"/>
      <c r="D3" s="165"/>
      <c r="E3" s="166" t="s">
        <v>232</v>
      </c>
      <c r="F3" s="168" t="s">
        <v>233</v>
      </c>
    </row>
    <row r="4" spans="1:6" ht="13.5" customHeight="1">
      <c r="A4" s="165"/>
      <c r="B4" s="165"/>
      <c r="C4" s="170"/>
      <c r="D4" s="170"/>
      <c r="E4" s="169" t="s">
        <v>234</v>
      </c>
      <c r="F4" s="171" t="s">
        <v>471</v>
      </c>
    </row>
    <row r="5" spans="1:6" ht="13.5" customHeight="1">
      <c r="A5" s="165" t="s">
        <v>235</v>
      </c>
      <c r="B5" s="165"/>
      <c r="C5" s="165"/>
      <c r="D5" s="165"/>
      <c r="E5" s="169" t="s">
        <v>236</v>
      </c>
      <c r="F5" s="46" t="s">
        <v>95</v>
      </c>
    </row>
    <row r="6" spans="1:6" ht="13.5" customHeight="1">
      <c r="A6" s="165" t="s">
        <v>237</v>
      </c>
      <c r="B6" s="181"/>
      <c r="C6" s="181"/>
      <c r="D6" s="181"/>
      <c r="E6" s="169" t="s">
        <v>238</v>
      </c>
      <c r="F6" s="171"/>
    </row>
    <row r="7" spans="1:6" ht="13.5" customHeight="1">
      <c r="A7" s="163" t="s">
        <v>245</v>
      </c>
      <c r="B7" s="163"/>
      <c r="C7" s="163"/>
      <c r="D7" s="163"/>
      <c r="E7" s="169" t="s">
        <v>239</v>
      </c>
      <c r="F7" s="46" t="s">
        <v>94</v>
      </c>
    </row>
    <row r="8" spans="1:6" ht="13.5" customHeight="1">
      <c r="A8" s="163" t="s">
        <v>240</v>
      </c>
      <c r="B8" s="163"/>
      <c r="C8" s="165"/>
      <c r="D8" s="165"/>
      <c r="E8" s="165"/>
      <c r="F8" s="171"/>
    </row>
    <row r="9" spans="1:6" ht="13.5" customHeight="1" thickBot="1">
      <c r="A9" s="371" t="s">
        <v>241</v>
      </c>
      <c r="B9" s="371"/>
      <c r="C9" s="165"/>
      <c r="D9" s="165"/>
      <c r="E9" s="165"/>
      <c r="F9" s="164" t="s">
        <v>0</v>
      </c>
    </row>
    <row r="10" spans="1:6" ht="13.5" customHeight="1">
      <c r="A10" s="372"/>
      <c r="B10" s="372"/>
      <c r="C10" s="372"/>
      <c r="D10" s="372"/>
      <c r="E10" s="372"/>
      <c r="F10" s="372"/>
    </row>
    <row r="11" spans="2:6" ht="14.25" customHeight="1">
      <c r="B11" s="2"/>
      <c r="C11" s="2" t="s">
        <v>243</v>
      </c>
      <c r="D11" s="4"/>
      <c r="E11" s="155"/>
      <c r="F11" s="5"/>
    </row>
    <row r="12" spans="1:6" ht="5.25" customHeight="1" thickBot="1">
      <c r="A12" s="291"/>
      <c r="B12" s="291"/>
      <c r="C12" s="292"/>
      <c r="D12" s="109"/>
      <c r="E12" s="161"/>
      <c r="F12" s="110"/>
    </row>
    <row r="13" spans="1:6" ht="12.75" customHeight="1" thickBot="1">
      <c r="A13" s="326"/>
      <c r="B13" s="327"/>
      <c r="C13" s="327"/>
      <c r="D13" s="328"/>
      <c r="E13" s="367" t="s">
        <v>16</v>
      </c>
      <c r="F13" s="328"/>
    </row>
    <row r="14" spans="1:6" ht="9.75" customHeight="1" thickBot="1">
      <c r="A14" s="330"/>
      <c r="B14" s="330" t="s">
        <v>25</v>
      </c>
      <c r="C14" s="330"/>
      <c r="D14" s="331" t="s">
        <v>85</v>
      </c>
      <c r="E14" s="367"/>
      <c r="F14" s="331" t="s">
        <v>4</v>
      </c>
    </row>
    <row r="15" spans="1:6" ht="9.75" customHeight="1" thickBot="1">
      <c r="A15" s="330" t="s">
        <v>7</v>
      </c>
      <c r="B15" s="330" t="s">
        <v>26</v>
      </c>
      <c r="C15" s="330" t="s">
        <v>9</v>
      </c>
      <c r="D15" s="331" t="s">
        <v>86</v>
      </c>
      <c r="E15" s="367"/>
      <c r="F15" s="331" t="s">
        <v>5</v>
      </c>
    </row>
    <row r="16" spans="1:6" ht="9.75" customHeight="1" thickBot="1">
      <c r="A16" s="332"/>
      <c r="B16" s="330" t="s">
        <v>27</v>
      </c>
      <c r="C16" s="330"/>
      <c r="D16" s="331" t="s">
        <v>5</v>
      </c>
      <c r="E16" s="367"/>
      <c r="F16" s="331"/>
    </row>
    <row r="17" spans="1:6" ht="9.75" customHeight="1" thickBot="1">
      <c r="A17" s="333"/>
      <c r="B17" s="334"/>
      <c r="C17" s="334"/>
      <c r="D17" s="335"/>
      <c r="E17" s="367"/>
      <c r="F17" s="335"/>
    </row>
    <row r="18" spans="1:6" ht="9.75" customHeight="1" thickBot="1">
      <c r="A18" s="320">
        <v>1</v>
      </c>
      <c r="B18" s="320">
        <v>2</v>
      </c>
      <c r="C18" s="320">
        <v>3</v>
      </c>
      <c r="D18" s="321" t="s">
        <v>2</v>
      </c>
      <c r="E18" s="321" t="s">
        <v>3</v>
      </c>
      <c r="F18" s="321" t="s">
        <v>17</v>
      </c>
    </row>
    <row r="19" spans="1:8" s="204" customFormat="1" ht="15.75" customHeight="1" thickBot="1">
      <c r="A19" s="322" t="s">
        <v>24</v>
      </c>
      <c r="B19" s="323" t="s">
        <v>36</v>
      </c>
      <c r="C19" s="323" t="s">
        <v>55</v>
      </c>
      <c r="D19" s="325">
        <f>D21+D68</f>
        <v>56770045.46</v>
      </c>
      <c r="E19" s="325">
        <f>E21+E68+E76</f>
        <v>20450792.380000003</v>
      </c>
      <c r="F19" s="325">
        <v>-561131.1899999976</v>
      </c>
      <c r="H19" s="341"/>
    </row>
    <row r="20" spans="1:8" s="344" customFormat="1" ht="15.75" customHeight="1" thickBot="1">
      <c r="A20" s="342" t="s">
        <v>8</v>
      </c>
      <c r="B20" s="343"/>
      <c r="C20" s="343"/>
      <c r="D20" s="339"/>
      <c r="E20" s="339"/>
      <c r="F20" s="339"/>
      <c r="H20" s="345"/>
    </row>
    <row r="21" spans="1:8" s="204" customFormat="1" ht="15.75" customHeight="1" thickBot="1">
      <c r="A21" s="322" t="s">
        <v>96</v>
      </c>
      <c r="B21" s="323"/>
      <c r="C21" s="324"/>
      <c r="D21" s="325">
        <f>D23+D24+D25+D26+D27+D28+D29+D30+D31+D32+D33+D34+D35+D36+D37+D38+D39+D40+D41+D42+D43+D44+D45+D46+D47+D48++D49+D50+D51+D52+D53+D54+D55+D56+D57+D58+D59+D60+D61+D62+D63+D64+D65+D66+D67</f>
        <v>6429400</v>
      </c>
      <c r="E21" s="325">
        <f>E22+E23+E24+E25+E26+E27+E28+E29+E30+E31+E32+E33+E34+E35+E36+E37+E38+E39+E40+E41+E42+E43+E44+E45+E46+E47+E48++E49+E50+E51+E52+E53+E54+E55+E56+E57+E58+E59+E60+E61+E62+E63+E64+E65+E66+E67</f>
        <v>1757653.7200000002</v>
      </c>
      <c r="F21" s="325">
        <f>D21-E21</f>
        <v>2416346.28</v>
      </c>
      <c r="H21" s="341"/>
    </row>
    <row r="22" spans="1:9" ht="15" customHeight="1" thickBot="1">
      <c r="A22" s="301" t="s">
        <v>480</v>
      </c>
      <c r="B22" s="295"/>
      <c r="C22" s="302" t="s">
        <v>481</v>
      </c>
      <c r="D22" s="296"/>
      <c r="E22" s="297">
        <v>1000</v>
      </c>
      <c r="F22" s="294">
        <f>D22-E22</f>
        <v>-1000</v>
      </c>
      <c r="H22" s="52">
        <v>120</v>
      </c>
      <c r="I22" s="202">
        <f>E43+E46+E47</f>
        <v>0</v>
      </c>
    </row>
    <row r="23" spans="1:9" s="346" customFormat="1" ht="15" customHeight="1" thickBot="1">
      <c r="A23" s="349" t="s">
        <v>159</v>
      </c>
      <c r="B23" s="350"/>
      <c r="C23" s="351" t="s">
        <v>429</v>
      </c>
      <c r="D23" s="352"/>
      <c r="E23" s="352"/>
      <c r="F23" s="325">
        <f aca="true" t="shared" si="0" ref="F23:F79">D23-E23</f>
        <v>0</v>
      </c>
      <c r="H23" s="347">
        <v>151</v>
      </c>
      <c r="I23" s="348">
        <f>E68</f>
        <v>18693138.660000004</v>
      </c>
    </row>
    <row r="24" spans="1:9" ht="15" customHeight="1" thickBot="1">
      <c r="A24" s="301" t="s">
        <v>159</v>
      </c>
      <c r="B24" s="295"/>
      <c r="C24" s="302" t="s">
        <v>196</v>
      </c>
      <c r="D24" s="303">
        <v>1786000</v>
      </c>
      <c r="E24" s="297">
        <v>534314.64</v>
      </c>
      <c r="F24" s="294">
        <f t="shared" si="0"/>
        <v>1251685.3599999999</v>
      </c>
      <c r="H24" s="52">
        <v>110</v>
      </c>
      <c r="I24" s="202">
        <f>E23+E36+E43+E58+E62</f>
        <v>0</v>
      </c>
    </row>
    <row r="25" spans="1:9" ht="15" customHeight="1" thickBot="1">
      <c r="A25" s="301" t="s">
        <v>159</v>
      </c>
      <c r="B25" s="295"/>
      <c r="C25" s="302" t="s">
        <v>265</v>
      </c>
      <c r="D25" s="296"/>
      <c r="E25" s="297">
        <v>100</v>
      </c>
      <c r="F25" s="294">
        <f t="shared" si="0"/>
        <v>-100</v>
      </c>
      <c r="H25" s="52">
        <v>120</v>
      </c>
      <c r="I25" s="202">
        <f>E46+E49+E50</f>
        <v>72588.55</v>
      </c>
    </row>
    <row r="26" spans="1:9" ht="15" customHeight="1" thickBot="1">
      <c r="A26" s="301" t="s">
        <v>159</v>
      </c>
      <c r="B26" s="295"/>
      <c r="C26" s="302" t="s">
        <v>479</v>
      </c>
      <c r="D26" s="296"/>
      <c r="E26" s="297">
        <v>9121.4</v>
      </c>
      <c r="F26" s="294">
        <f>D26-E26</f>
        <v>-9121.4</v>
      </c>
      <c r="H26" s="52">
        <v>120</v>
      </c>
      <c r="I26" s="202">
        <f>E47+E50+E51</f>
        <v>63878.05</v>
      </c>
    </row>
    <row r="27" spans="1:9" ht="15" customHeight="1" thickBot="1">
      <c r="A27" s="301" t="s">
        <v>159</v>
      </c>
      <c r="B27" s="295"/>
      <c r="C27" s="302" t="s">
        <v>213</v>
      </c>
      <c r="D27" s="296"/>
      <c r="E27" s="297"/>
      <c r="F27" s="294">
        <f t="shared" si="0"/>
        <v>0</v>
      </c>
      <c r="H27" s="52">
        <v>180</v>
      </c>
      <c r="I27" s="202">
        <f>E67</f>
        <v>-20000</v>
      </c>
    </row>
    <row r="28" spans="1:9" ht="15" customHeight="1" thickBot="1">
      <c r="A28" s="301" t="s">
        <v>159</v>
      </c>
      <c r="B28" s="295"/>
      <c r="C28" s="302" t="s">
        <v>214</v>
      </c>
      <c r="D28" s="296"/>
      <c r="E28" s="297"/>
      <c r="F28" s="294">
        <f t="shared" si="0"/>
        <v>0</v>
      </c>
      <c r="H28" s="52">
        <v>410</v>
      </c>
      <c r="I28" s="202">
        <f>E56</f>
        <v>1077684</v>
      </c>
    </row>
    <row r="29" spans="1:9" ht="15" customHeight="1" thickBot="1">
      <c r="A29" s="301" t="s">
        <v>203</v>
      </c>
      <c r="B29" s="295"/>
      <c r="C29" s="302" t="s">
        <v>202</v>
      </c>
      <c r="D29" s="296"/>
      <c r="E29" s="297">
        <v>469.5</v>
      </c>
      <c r="F29" s="294">
        <f t="shared" si="0"/>
        <v>-469.5</v>
      </c>
      <c r="H29" s="52">
        <v>430</v>
      </c>
      <c r="I29" s="202">
        <f>E53</f>
        <v>0</v>
      </c>
    </row>
    <row r="30" spans="1:9" ht="15" customHeight="1" thickBot="1">
      <c r="A30" s="301" t="s">
        <v>203</v>
      </c>
      <c r="B30" s="295"/>
      <c r="C30" s="302" t="s">
        <v>416</v>
      </c>
      <c r="D30" s="296"/>
      <c r="E30" s="297">
        <v>26.61</v>
      </c>
      <c r="F30" s="294">
        <f t="shared" si="0"/>
        <v>-26.61</v>
      </c>
      <c r="I30" s="202">
        <f>I23+I24+I25+I26+I27+I28+I29</f>
        <v>19887289.260000005</v>
      </c>
    </row>
    <row r="31" spans="1:9" ht="15" customHeight="1" thickBot="1">
      <c r="A31" s="301" t="s">
        <v>203</v>
      </c>
      <c r="B31" s="295"/>
      <c r="C31" s="302" t="s">
        <v>204</v>
      </c>
      <c r="D31" s="296"/>
      <c r="E31" s="297">
        <v>50</v>
      </c>
      <c r="F31" s="294">
        <f t="shared" si="0"/>
        <v>-50</v>
      </c>
      <c r="I31" s="202">
        <f>E19-I30</f>
        <v>563503.1199999973</v>
      </c>
    </row>
    <row r="32" spans="1:9" ht="15" customHeight="1" thickBot="1">
      <c r="A32" s="301" t="s">
        <v>160</v>
      </c>
      <c r="B32" s="295"/>
      <c r="C32" s="302" t="s">
        <v>162</v>
      </c>
      <c r="D32" s="296"/>
      <c r="E32" s="297"/>
      <c r="F32" s="294">
        <f t="shared" si="0"/>
        <v>0</v>
      </c>
      <c r="I32" s="1">
        <v>85736368.45</v>
      </c>
    </row>
    <row r="33" spans="1:6" ht="15" customHeight="1" thickBot="1">
      <c r="A33" s="301" t="s">
        <v>164</v>
      </c>
      <c r="B33" s="295"/>
      <c r="C33" s="302" t="s">
        <v>165</v>
      </c>
      <c r="D33" s="296"/>
      <c r="E33" s="297"/>
      <c r="F33" s="294">
        <f t="shared" si="0"/>
        <v>0</v>
      </c>
    </row>
    <row r="34" spans="1:6" ht="15" customHeight="1" thickBot="1">
      <c r="A34" s="301" t="s">
        <v>164</v>
      </c>
      <c r="B34" s="295"/>
      <c r="C34" s="302" t="s">
        <v>166</v>
      </c>
      <c r="D34" s="296"/>
      <c r="E34" s="297"/>
      <c r="F34" s="294">
        <f t="shared" si="0"/>
        <v>0</v>
      </c>
    </row>
    <row r="35" spans="1:6" ht="15" customHeight="1" thickBot="1">
      <c r="A35" s="301" t="s">
        <v>164</v>
      </c>
      <c r="B35" s="295"/>
      <c r="C35" s="302" t="s">
        <v>163</v>
      </c>
      <c r="D35" s="303"/>
      <c r="E35" s="297"/>
      <c r="F35" s="294">
        <f t="shared" si="0"/>
        <v>0</v>
      </c>
    </row>
    <row r="36" spans="1:8" s="193" customFormat="1" ht="15" customHeight="1" thickBot="1">
      <c r="A36" s="299" t="s">
        <v>129</v>
      </c>
      <c r="B36" s="304"/>
      <c r="C36" s="300" t="s">
        <v>254</v>
      </c>
      <c r="D36" s="305"/>
      <c r="E36" s="306"/>
      <c r="F36" s="294">
        <f t="shared" si="0"/>
        <v>0</v>
      </c>
      <c r="H36" s="199"/>
    </row>
    <row r="37" spans="1:6" ht="15" customHeight="1" thickBot="1">
      <c r="A37" s="301" t="s">
        <v>129</v>
      </c>
      <c r="B37" s="307"/>
      <c r="C37" s="302" t="s">
        <v>136</v>
      </c>
      <c r="D37" s="296"/>
      <c r="E37" s="297"/>
      <c r="F37" s="294">
        <f t="shared" si="0"/>
        <v>0</v>
      </c>
    </row>
    <row r="38" spans="1:6" ht="15" customHeight="1" thickBot="1">
      <c r="A38" s="301" t="s">
        <v>129</v>
      </c>
      <c r="B38" s="307"/>
      <c r="C38" s="302" t="s">
        <v>135</v>
      </c>
      <c r="D38" s="296"/>
      <c r="E38" s="297"/>
      <c r="F38" s="294">
        <f t="shared" si="0"/>
        <v>0</v>
      </c>
    </row>
    <row r="39" spans="1:6" ht="15" customHeight="1" thickBot="1">
      <c r="A39" s="301" t="s">
        <v>129</v>
      </c>
      <c r="B39" s="307"/>
      <c r="C39" s="355" t="s">
        <v>266</v>
      </c>
      <c r="D39" s="296"/>
      <c r="E39" s="297">
        <v>177</v>
      </c>
      <c r="F39" s="294">
        <f t="shared" si="0"/>
        <v>-177</v>
      </c>
    </row>
    <row r="40" spans="1:6" ht="15" customHeight="1" thickBot="1">
      <c r="A40" s="301" t="s">
        <v>129</v>
      </c>
      <c r="B40" s="307"/>
      <c r="C40" s="355" t="s">
        <v>466</v>
      </c>
      <c r="D40" s="296">
        <v>4000</v>
      </c>
      <c r="E40" s="297"/>
      <c r="F40" s="294">
        <f t="shared" si="0"/>
        <v>4000</v>
      </c>
    </row>
    <row r="41" spans="1:8" s="119" customFormat="1" ht="15" customHeight="1" thickBot="1">
      <c r="A41" s="301" t="s">
        <v>130</v>
      </c>
      <c r="B41" s="307"/>
      <c r="C41" s="355" t="s">
        <v>417</v>
      </c>
      <c r="D41" s="297"/>
      <c r="E41" s="297">
        <v>501.38</v>
      </c>
      <c r="F41" s="294">
        <f t="shared" si="0"/>
        <v>-501.38</v>
      </c>
      <c r="H41" s="200"/>
    </row>
    <row r="42" spans="1:8" s="193" customFormat="1" ht="15" customHeight="1" thickBot="1">
      <c r="A42" s="301" t="s">
        <v>130</v>
      </c>
      <c r="B42" s="307"/>
      <c r="C42" s="356" t="s">
        <v>415</v>
      </c>
      <c r="D42" s="309"/>
      <c r="E42" s="297">
        <v>121.63</v>
      </c>
      <c r="F42" s="294">
        <f t="shared" si="0"/>
        <v>-121.63</v>
      </c>
      <c r="H42" s="199"/>
    </row>
    <row r="43" spans="1:8" s="119" customFormat="1" ht="15" customHeight="1" thickBot="1">
      <c r="A43" s="299" t="s">
        <v>97</v>
      </c>
      <c r="B43" s="304"/>
      <c r="C43" s="300" t="s">
        <v>255</v>
      </c>
      <c r="D43" s="305"/>
      <c r="E43" s="306"/>
      <c r="F43" s="294">
        <f t="shared" si="0"/>
        <v>0</v>
      </c>
      <c r="H43" s="200"/>
    </row>
    <row r="44" spans="1:6" ht="15" customHeight="1" thickBot="1">
      <c r="A44" s="301" t="s">
        <v>97</v>
      </c>
      <c r="B44" s="307"/>
      <c r="C44" s="308" t="s">
        <v>430</v>
      </c>
      <c r="D44" s="310"/>
      <c r="E44" s="297"/>
      <c r="F44" s="294">
        <f t="shared" si="0"/>
        <v>0</v>
      </c>
    </row>
    <row r="45" spans="1:8" s="193" customFormat="1" ht="15" customHeight="1" thickBot="1">
      <c r="A45" s="301" t="s">
        <v>97</v>
      </c>
      <c r="B45" s="307"/>
      <c r="C45" s="302" t="s">
        <v>139</v>
      </c>
      <c r="D45" s="296">
        <v>88000</v>
      </c>
      <c r="E45" s="297">
        <v>251.43</v>
      </c>
      <c r="F45" s="294">
        <f t="shared" si="0"/>
        <v>87748.57</v>
      </c>
      <c r="H45" s="199"/>
    </row>
    <row r="46" spans="1:8" s="119" customFormat="1" ht="15" customHeight="1" thickBot="1">
      <c r="A46" s="299" t="s">
        <v>98</v>
      </c>
      <c r="B46" s="304"/>
      <c r="C46" s="300" t="s">
        <v>250</v>
      </c>
      <c r="D46" s="305"/>
      <c r="E46" s="306"/>
      <c r="F46" s="294">
        <f t="shared" si="0"/>
        <v>0</v>
      </c>
      <c r="H46" s="200"/>
    </row>
    <row r="47" spans="1:6" ht="15" customHeight="1" thickBot="1">
      <c r="A47" s="301" t="s">
        <v>98</v>
      </c>
      <c r="B47" s="307"/>
      <c r="C47" s="311" t="s">
        <v>251</v>
      </c>
      <c r="D47" s="310"/>
      <c r="E47" s="297"/>
      <c r="F47" s="294">
        <f t="shared" si="0"/>
        <v>0</v>
      </c>
    </row>
    <row r="48" spans="1:8" s="193" customFormat="1" ht="15" customHeight="1" thickBot="1">
      <c r="A48" s="301" t="s">
        <v>98</v>
      </c>
      <c r="B48" s="307"/>
      <c r="C48" s="311" t="s">
        <v>195</v>
      </c>
      <c r="D48" s="296"/>
      <c r="E48" s="297"/>
      <c r="F48" s="294">
        <f t="shared" si="0"/>
        <v>0</v>
      </c>
      <c r="H48" s="199"/>
    </row>
    <row r="49" spans="1:8" s="193" customFormat="1" ht="15" customHeight="1" thickBot="1">
      <c r="A49" s="299" t="s">
        <v>156</v>
      </c>
      <c r="B49" s="304"/>
      <c r="C49" s="312" t="s">
        <v>167</v>
      </c>
      <c r="D49" s="305">
        <v>160000</v>
      </c>
      <c r="E49" s="306">
        <v>35940.5</v>
      </c>
      <c r="F49" s="294">
        <f t="shared" si="0"/>
        <v>124059.5</v>
      </c>
      <c r="H49" s="199"/>
    </row>
    <row r="50" spans="1:8" s="193" customFormat="1" ht="15" customHeight="1" thickBot="1">
      <c r="A50" s="304" t="s">
        <v>252</v>
      </c>
      <c r="B50" s="304"/>
      <c r="C50" s="300" t="s">
        <v>174</v>
      </c>
      <c r="D50" s="305">
        <v>130000</v>
      </c>
      <c r="E50" s="306">
        <v>36648.05</v>
      </c>
      <c r="F50" s="294">
        <f t="shared" si="0"/>
        <v>93351.95</v>
      </c>
      <c r="H50" s="199"/>
    </row>
    <row r="51" spans="1:6" ht="15" customHeight="1" thickBot="1">
      <c r="A51" s="299" t="s">
        <v>201</v>
      </c>
      <c r="B51" s="304"/>
      <c r="C51" s="300" t="s">
        <v>207</v>
      </c>
      <c r="D51" s="305">
        <v>50000</v>
      </c>
      <c r="E51" s="306">
        <v>27230</v>
      </c>
      <c r="F51" s="294">
        <f t="shared" si="0"/>
        <v>22770</v>
      </c>
    </row>
    <row r="52" spans="1:6" ht="23.25" customHeight="1" thickBot="1">
      <c r="A52" s="313" t="s">
        <v>206</v>
      </c>
      <c r="B52" s="314"/>
      <c r="C52" s="315" t="s">
        <v>226</v>
      </c>
      <c r="D52" s="316"/>
      <c r="E52" s="317">
        <v>40135.08</v>
      </c>
      <c r="F52" s="294">
        <f t="shared" si="0"/>
        <v>-40135.08</v>
      </c>
    </row>
    <row r="53" spans="1:6" ht="15" customHeight="1" thickBot="1">
      <c r="A53" s="313" t="s">
        <v>153</v>
      </c>
      <c r="B53" s="314"/>
      <c r="C53" s="315" t="s">
        <v>269</v>
      </c>
      <c r="D53" s="316"/>
      <c r="E53" s="317"/>
      <c r="F53" s="294">
        <f t="shared" si="0"/>
        <v>0</v>
      </c>
    </row>
    <row r="54" spans="1:8" s="193" customFormat="1" ht="15" customHeight="1" thickBot="1">
      <c r="A54" s="301" t="s">
        <v>153</v>
      </c>
      <c r="B54" s="307"/>
      <c r="C54" s="302" t="s">
        <v>209</v>
      </c>
      <c r="D54" s="296"/>
      <c r="E54" s="297"/>
      <c r="F54" s="294">
        <f t="shared" si="0"/>
        <v>0</v>
      </c>
      <c r="H54" s="199"/>
    </row>
    <row r="55" spans="1:6" ht="15" customHeight="1" thickBot="1">
      <c r="A55" s="301" t="s">
        <v>153</v>
      </c>
      <c r="B55" s="307"/>
      <c r="C55" s="302" t="s">
        <v>208</v>
      </c>
      <c r="D55" s="296"/>
      <c r="E55" s="297"/>
      <c r="F55" s="294">
        <f t="shared" si="0"/>
        <v>0</v>
      </c>
    </row>
    <row r="56" spans="1:6" ht="15" customHeight="1" thickBot="1">
      <c r="A56" s="299" t="s">
        <v>215</v>
      </c>
      <c r="B56" s="304"/>
      <c r="C56" s="300" t="s">
        <v>216</v>
      </c>
      <c r="D56" s="305">
        <v>4035400</v>
      </c>
      <c r="E56" s="306">
        <v>1077684</v>
      </c>
      <c r="F56" s="294">
        <f t="shared" si="0"/>
        <v>2957716</v>
      </c>
    </row>
    <row r="57" spans="1:6" ht="15" customHeight="1" thickBot="1">
      <c r="A57" s="301" t="s">
        <v>161</v>
      </c>
      <c r="B57" s="307"/>
      <c r="C57" s="302" t="s">
        <v>219</v>
      </c>
      <c r="D57" s="296">
        <v>170000</v>
      </c>
      <c r="E57" s="297"/>
      <c r="F57" s="294">
        <f t="shared" si="0"/>
        <v>170000</v>
      </c>
    </row>
    <row r="58" spans="1:6" ht="15" customHeight="1" thickBot="1">
      <c r="A58" s="313" t="s">
        <v>142</v>
      </c>
      <c r="B58" s="314"/>
      <c r="C58" s="315" t="s">
        <v>268</v>
      </c>
      <c r="D58" s="316"/>
      <c r="E58" s="317"/>
      <c r="F58" s="294">
        <f t="shared" si="0"/>
        <v>0</v>
      </c>
    </row>
    <row r="59" spans="1:8" s="193" customFormat="1" ht="15" customHeight="1" thickBot="1">
      <c r="A59" s="301" t="s">
        <v>142</v>
      </c>
      <c r="B59" s="307"/>
      <c r="C59" s="302" t="s">
        <v>205</v>
      </c>
      <c r="D59" s="296">
        <v>1000</v>
      </c>
      <c r="E59" s="297">
        <v>12282.5</v>
      </c>
      <c r="F59" s="294">
        <f t="shared" si="0"/>
        <v>-11282.5</v>
      </c>
      <c r="H59" s="199"/>
    </row>
    <row r="60" spans="1:6" ht="15" customHeight="1" thickBot="1">
      <c r="A60" s="301" t="s">
        <v>142</v>
      </c>
      <c r="B60" s="307"/>
      <c r="C60" s="302" t="s">
        <v>199</v>
      </c>
      <c r="D60" s="296"/>
      <c r="E60" s="297"/>
      <c r="F60" s="294">
        <f t="shared" si="0"/>
        <v>0</v>
      </c>
    </row>
    <row r="61" spans="1:6" ht="15" customHeight="1" thickBot="1">
      <c r="A61" s="301" t="s">
        <v>142</v>
      </c>
      <c r="B61" s="307"/>
      <c r="C61" s="302" t="s">
        <v>200</v>
      </c>
      <c r="D61" s="296"/>
      <c r="E61" s="297"/>
      <c r="F61" s="294">
        <f t="shared" si="0"/>
        <v>0</v>
      </c>
    </row>
    <row r="62" spans="1:6" ht="15" customHeight="1" thickBot="1">
      <c r="A62" s="299" t="s">
        <v>155</v>
      </c>
      <c r="B62" s="304"/>
      <c r="C62" s="300" t="s">
        <v>253</v>
      </c>
      <c r="D62" s="305">
        <v>5000</v>
      </c>
      <c r="E62" s="306"/>
      <c r="F62" s="294">
        <f t="shared" si="0"/>
        <v>5000</v>
      </c>
    </row>
    <row r="63" spans="1:6" ht="15" customHeight="1" thickBot="1">
      <c r="A63" s="301" t="s">
        <v>155</v>
      </c>
      <c r="B63" s="307"/>
      <c r="C63" s="302" t="s">
        <v>168</v>
      </c>
      <c r="D63" s="296"/>
      <c r="E63" s="297">
        <v>1600</v>
      </c>
      <c r="F63" s="294">
        <f t="shared" si="0"/>
        <v>-1600</v>
      </c>
    </row>
    <row r="64" spans="1:6" ht="15" customHeight="1" thickBot="1">
      <c r="A64" s="301" t="s">
        <v>155</v>
      </c>
      <c r="B64" s="307"/>
      <c r="C64" s="302" t="s">
        <v>169</v>
      </c>
      <c r="D64" s="296"/>
      <c r="E64" s="297"/>
      <c r="F64" s="294">
        <f t="shared" si="0"/>
        <v>0</v>
      </c>
    </row>
    <row r="65" spans="1:8" s="206" customFormat="1" ht="26.25" customHeight="1" thickBot="1">
      <c r="A65" s="336" t="s">
        <v>220</v>
      </c>
      <c r="B65" s="337"/>
      <c r="C65" s="338" t="s">
        <v>221</v>
      </c>
      <c r="D65" s="339"/>
      <c r="E65" s="339"/>
      <c r="F65" s="294">
        <f t="shared" si="0"/>
        <v>0</v>
      </c>
      <c r="H65" s="340"/>
    </row>
    <row r="66" spans="1:8" s="119" customFormat="1" ht="24" customHeight="1" thickBot="1">
      <c r="A66" s="301" t="s">
        <v>210</v>
      </c>
      <c r="B66" s="307"/>
      <c r="C66" s="302" t="s">
        <v>224</v>
      </c>
      <c r="D66" s="296"/>
      <c r="E66" s="297"/>
      <c r="F66" s="294">
        <f t="shared" si="0"/>
        <v>0</v>
      </c>
      <c r="H66" s="200"/>
    </row>
    <row r="67" spans="1:8" s="119" customFormat="1" ht="26.25" customHeight="1" thickBot="1">
      <c r="A67" s="313" t="s">
        <v>193</v>
      </c>
      <c r="B67" s="314"/>
      <c r="C67" s="315" t="s">
        <v>185</v>
      </c>
      <c r="D67" s="316"/>
      <c r="E67" s="317">
        <v>-20000</v>
      </c>
      <c r="F67" s="294">
        <f t="shared" si="0"/>
        <v>20000</v>
      </c>
      <c r="H67" s="200"/>
    </row>
    <row r="68" spans="1:8" s="119" customFormat="1" ht="36" customHeight="1" thickBot="1">
      <c r="A68" s="293" t="s">
        <v>146</v>
      </c>
      <c r="B68" s="318"/>
      <c r="C68" s="298"/>
      <c r="D68" s="294">
        <v>50340645.46</v>
      </c>
      <c r="E68" s="294">
        <f>E69+E70+E71+E72+E74+E75+E76+E77+E78+E79</f>
        <v>18693138.660000004</v>
      </c>
      <c r="F68" s="294">
        <f t="shared" si="0"/>
        <v>31647506.799999997</v>
      </c>
      <c r="H68" s="200"/>
    </row>
    <row r="69" spans="1:8" s="119" customFormat="1" ht="26.25" customHeight="1" thickBot="1">
      <c r="A69" s="301" t="s">
        <v>99</v>
      </c>
      <c r="B69" s="307"/>
      <c r="C69" s="308" t="s">
        <v>175</v>
      </c>
      <c r="D69" s="310">
        <v>3824100</v>
      </c>
      <c r="E69" s="310">
        <v>925842.34</v>
      </c>
      <c r="F69" s="294">
        <f t="shared" si="0"/>
        <v>2898257.66</v>
      </c>
      <c r="H69" s="200"/>
    </row>
    <row r="70" spans="1:8" s="119" customFormat="1" ht="24.75" customHeight="1" thickBot="1">
      <c r="A70" s="301" t="s">
        <v>157</v>
      </c>
      <c r="B70" s="307"/>
      <c r="C70" s="308" t="s">
        <v>176</v>
      </c>
      <c r="D70" s="310">
        <v>44502872.69</v>
      </c>
      <c r="E70" s="310">
        <v>16352025.3</v>
      </c>
      <c r="F70" s="294">
        <f t="shared" si="0"/>
        <v>28150847.389999997</v>
      </c>
      <c r="H70" s="200"/>
    </row>
    <row r="71" spans="1:8" s="119" customFormat="1" ht="24" customHeight="1" thickBot="1">
      <c r="A71" s="301" t="s">
        <v>100</v>
      </c>
      <c r="B71" s="307"/>
      <c r="C71" s="308" t="s">
        <v>179</v>
      </c>
      <c r="D71" s="310">
        <v>156000</v>
      </c>
      <c r="E71" s="310">
        <v>132600</v>
      </c>
      <c r="F71" s="294">
        <f t="shared" si="0"/>
        <v>23400</v>
      </c>
      <c r="H71" s="200"/>
    </row>
    <row r="72" spans="1:8" s="119" customFormat="1" ht="24" customHeight="1" thickBot="1">
      <c r="A72" s="301" t="s">
        <v>148</v>
      </c>
      <c r="B72" s="307"/>
      <c r="C72" s="308" t="s">
        <v>177</v>
      </c>
      <c r="D72" s="310">
        <v>12700</v>
      </c>
      <c r="E72" s="310"/>
      <c r="F72" s="294">
        <f t="shared" si="0"/>
        <v>12700</v>
      </c>
      <c r="H72" s="200"/>
    </row>
    <row r="73" spans="1:8" s="119" customFormat="1" ht="15.75" customHeight="1" thickBot="1">
      <c r="A73" s="301" t="s">
        <v>228</v>
      </c>
      <c r="B73" s="307"/>
      <c r="C73" s="308" t="s">
        <v>249</v>
      </c>
      <c r="D73" s="309"/>
      <c r="E73" s="310"/>
      <c r="F73" s="294">
        <f t="shared" si="0"/>
        <v>0</v>
      </c>
      <c r="H73" s="200"/>
    </row>
    <row r="74" spans="1:8" s="119" customFormat="1" ht="24" customHeight="1" thickBot="1">
      <c r="A74" s="301" t="s">
        <v>152</v>
      </c>
      <c r="B74" s="307"/>
      <c r="C74" s="308" t="s">
        <v>178</v>
      </c>
      <c r="D74" s="309">
        <v>1357172.77</v>
      </c>
      <c r="E74" s="309">
        <v>1321606.1</v>
      </c>
      <c r="F74" s="294">
        <f t="shared" si="0"/>
        <v>35566.669999999925</v>
      </c>
      <c r="H74" s="200"/>
    </row>
    <row r="75" spans="1:8" s="119" customFormat="1" ht="24.75" customHeight="1" thickBot="1">
      <c r="A75" s="301" t="s">
        <v>181</v>
      </c>
      <c r="B75" s="307"/>
      <c r="C75" s="308" t="s">
        <v>482</v>
      </c>
      <c r="D75" s="310">
        <v>487800</v>
      </c>
      <c r="E75" s="310"/>
      <c r="F75" s="294">
        <f t="shared" si="0"/>
        <v>487800</v>
      </c>
      <c r="H75" s="200"/>
    </row>
    <row r="76" spans="1:8" s="119" customFormat="1" ht="82.5" customHeight="1" thickBot="1">
      <c r="A76" s="301" t="s">
        <v>270</v>
      </c>
      <c r="B76" s="307"/>
      <c r="C76" s="308" t="s">
        <v>183</v>
      </c>
      <c r="D76" s="310"/>
      <c r="E76" s="309"/>
      <c r="F76" s="294">
        <f t="shared" si="0"/>
        <v>0</v>
      </c>
      <c r="H76" s="200"/>
    </row>
    <row r="77" spans="1:8" s="119" customFormat="1" ht="47.25" customHeight="1" thickBot="1">
      <c r="A77" s="301" t="s">
        <v>229</v>
      </c>
      <c r="B77" s="307"/>
      <c r="C77" s="308" t="s">
        <v>212</v>
      </c>
      <c r="D77" s="310"/>
      <c r="E77" s="310">
        <v>-38935.08</v>
      </c>
      <c r="F77" s="294">
        <f t="shared" si="0"/>
        <v>38935.08</v>
      </c>
      <c r="H77" s="200"/>
    </row>
    <row r="78" spans="1:8" s="119" customFormat="1" ht="34.5" customHeight="1" thickBot="1">
      <c r="A78" s="301" t="s">
        <v>192</v>
      </c>
      <c r="B78" s="307"/>
      <c r="C78" s="308" t="s">
        <v>194</v>
      </c>
      <c r="D78" s="309"/>
      <c r="E78" s="319"/>
      <c r="F78" s="294">
        <f t="shared" si="0"/>
        <v>0</v>
      </c>
      <c r="H78" s="200"/>
    </row>
    <row r="79" spans="1:8" s="119" customFormat="1" ht="33.75" customHeight="1" thickBot="1">
      <c r="A79" s="301" t="s">
        <v>191</v>
      </c>
      <c r="B79" s="307"/>
      <c r="C79" s="308" t="s">
        <v>190</v>
      </c>
      <c r="D79" s="309"/>
      <c r="E79" s="296"/>
      <c r="F79" s="294">
        <f t="shared" si="0"/>
        <v>0</v>
      </c>
      <c r="H79" s="200"/>
    </row>
    <row r="80" spans="1:6" ht="15.75" customHeight="1">
      <c r="A80" s="60"/>
      <c r="B80" s="121"/>
      <c r="C80" s="147"/>
      <c r="D80" s="123"/>
      <c r="E80" s="183"/>
      <c r="F80" s="124"/>
    </row>
    <row r="81" spans="1:6" ht="16.5" customHeight="1">
      <c r="A81" s="60"/>
      <c r="B81" s="121"/>
      <c r="C81" s="147"/>
      <c r="D81" s="123"/>
      <c r="E81" s="183"/>
      <c r="F81" s="124"/>
    </row>
    <row r="82" spans="1:6" ht="150" customHeight="1">
      <c r="A82" s="60"/>
      <c r="B82" s="121"/>
      <c r="C82" s="147"/>
      <c r="D82" s="123"/>
      <c r="E82" s="183"/>
      <c r="F82" s="124"/>
    </row>
    <row r="83" spans="2:6" ht="10.5" customHeight="1">
      <c r="B83" s="2"/>
      <c r="C83" s="3"/>
      <c r="D83" s="4"/>
      <c r="E83" s="155"/>
      <c r="F83" s="66" t="s">
        <v>59</v>
      </c>
    </row>
    <row r="84" spans="1:6" ht="20.25" customHeight="1" thickBot="1">
      <c r="A84" s="291"/>
      <c r="B84" s="2" t="s">
        <v>244</v>
      </c>
      <c r="C84" s="292"/>
      <c r="D84" s="109"/>
      <c r="E84" s="161"/>
      <c r="F84" s="66"/>
    </row>
    <row r="85" spans="1:6" ht="10.5" customHeight="1" thickBot="1">
      <c r="A85" s="326"/>
      <c r="B85" s="327"/>
      <c r="C85" s="327"/>
      <c r="D85" s="328"/>
      <c r="E85" s="367" t="s">
        <v>16</v>
      </c>
      <c r="F85" s="328"/>
    </row>
    <row r="86" spans="1:6" ht="10.5" customHeight="1" thickBot="1">
      <c r="A86" s="329"/>
      <c r="B86" s="330" t="s">
        <v>25</v>
      </c>
      <c r="C86" s="330" t="s">
        <v>21</v>
      </c>
      <c r="D86" s="331" t="s">
        <v>85</v>
      </c>
      <c r="E86" s="367"/>
      <c r="F86" s="331" t="s">
        <v>4</v>
      </c>
    </row>
    <row r="87" spans="1:8" s="30" customFormat="1" ht="10.5" customHeight="1" thickBot="1">
      <c r="A87" s="330" t="s">
        <v>7</v>
      </c>
      <c r="B87" s="330" t="s">
        <v>26</v>
      </c>
      <c r="C87" s="330" t="s">
        <v>22</v>
      </c>
      <c r="D87" s="331" t="s">
        <v>86</v>
      </c>
      <c r="E87" s="367"/>
      <c r="F87" s="331" t="s">
        <v>5</v>
      </c>
      <c r="H87" s="201"/>
    </row>
    <row r="88" spans="1:6" ht="10.5" customHeight="1" thickBot="1">
      <c r="A88" s="332"/>
      <c r="B88" s="330" t="s">
        <v>27</v>
      </c>
      <c r="C88" s="330" t="s">
        <v>23</v>
      </c>
      <c r="D88" s="331" t="s">
        <v>5</v>
      </c>
      <c r="E88" s="367"/>
      <c r="F88" s="331"/>
    </row>
    <row r="89" spans="1:6" ht="10.5" customHeight="1" thickBot="1">
      <c r="A89" s="333"/>
      <c r="B89" s="334"/>
      <c r="C89" s="334"/>
      <c r="D89" s="335"/>
      <c r="E89" s="367"/>
      <c r="F89" s="335"/>
    </row>
    <row r="90" spans="1:6" ht="23.25" customHeight="1" thickBot="1">
      <c r="A90" s="262">
        <v>1</v>
      </c>
      <c r="B90" s="262">
        <v>2</v>
      </c>
      <c r="C90" s="262">
        <v>3</v>
      </c>
      <c r="D90" s="263" t="s">
        <v>2</v>
      </c>
      <c r="E90" s="261" t="s">
        <v>3</v>
      </c>
      <c r="F90" s="263" t="s">
        <v>17</v>
      </c>
    </row>
    <row r="91" spans="1:6" ht="25.5" customHeight="1" thickBot="1">
      <c r="A91" s="227" t="s">
        <v>28</v>
      </c>
      <c r="B91" s="237" t="s">
        <v>37</v>
      </c>
      <c r="C91" s="237" t="s">
        <v>55</v>
      </c>
      <c r="D91" s="280"/>
      <c r="E91" s="229">
        <f>E93</f>
        <v>-343522.29000000656</v>
      </c>
      <c r="F91" s="354"/>
    </row>
    <row r="92" spans="1:6" ht="10.5" customHeight="1" thickBot="1">
      <c r="A92" s="214" t="s">
        <v>40</v>
      </c>
      <c r="B92" s="249"/>
      <c r="C92" s="249"/>
      <c r="D92" s="263"/>
      <c r="E92" s="216"/>
      <c r="F92" s="353"/>
    </row>
    <row r="93" spans="1:6" ht="23.25" customHeight="1" thickBot="1">
      <c r="A93" s="214" t="s">
        <v>419</v>
      </c>
      <c r="B93" s="249" t="s">
        <v>41</v>
      </c>
      <c r="C93" s="263" t="s">
        <v>55</v>
      </c>
      <c r="D93" s="263"/>
      <c r="E93" s="216">
        <f>E99+E97</f>
        <v>-343522.29000000656</v>
      </c>
      <c r="F93" s="353"/>
    </row>
    <row r="94" spans="1:6" ht="23.25" customHeight="1" thickBot="1">
      <c r="A94" s="214" t="s">
        <v>418</v>
      </c>
      <c r="B94" s="249" t="s">
        <v>42</v>
      </c>
      <c r="C94" s="263" t="s">
        <v>55</v>
      </c>
      <c r="D94" s="263"/>
      <c r="E94" s="216" t="s">
        <v>55</v>
      </c>
      <c r="F94" s="353"/>
    </row>
    <row r="95" spans="1:6" ht="23.25" customHeight="1" thickBot="1">
      <c r="A95" s="214" t="s">
        <v>420</v>
      </c>
      <c r="B95" s="249" t="s">
        <v>38</v>
      </c>
      <c r="C95" s="263"/>
      <c r="D95" s="263"/>
      <c r="E95" s="216"/>
      <c r="F95" s="263"/>
    </row>
    <row r="96" spans="1:6" ht="23.25" customHeight="1" thickBot="1">
      <c r="A96" s="214" t="s">
        <v>422</v>
      </c>
      <c r="B96" s="249" t="s">
        <v>44</v>
      </c>
      <c r="C96" s="263"/>
      <c r="D96" s="263"/>
      <c r="E96" s="216">
        <f>-(E19)</f>
        <v>-20450792.380000003</v>
      </c>
      <c r="F96" s="263"/>
    </row>
    <row r="97" spans="1:6" ht="23.25" customHeight="1" thickBot="1">
      <c r="A97" s="214" t="s">
        <v>421</v>
      </c>
      <c r="B97" s="249"/>
      <c r="C97" s="263" t="s">
        <v>171</v>
      </c>
      <c r="D97" s="263"/>
      <c r="E97" s="224">
        <f>-(E19)</f>
        <v>-20450792.380000003</v>
      </c>
      <c r="F97" s="263"/>
    </row>
    <row r="98" spans="1:6" ht="23.25" customHeight="1" thickBot="1">
      <c r="A98" s="214" t="s">
        <v>423</v>
      </c>
      <c r="B98" s="249" t="s">
        <v>45</v>
      </c>
      <c r="C98" s="263"/>
      <c r="D98" s="263"/>
      <c r="E98" s="224">
        <f>Лист2!E203</f>
        <v>20107270.089999996</v>
      </c>
      <c r="F98" s="263"/>
    </row>
    <row r="99" spans="1:6" ht="23.25" customHeight="1" thickBot="1">
      <c r="A99" s="214" t="s">
        <v>132</v>
      </c>
      <c r="B99" s="249"/>
      <c r="C99" s="263" t="s">
        <v>172</v>
      </c>
      <c r="D99" s="263"/>
      <c r="E99" s="216">
        <f>Лист2!E203</f>
        <v>20107270.089999996</v>
      </c>
      <c r="F99" s="263"/>
    </row>
    <row r="100" spans="1:6" ht="23.25" customHeight="1" thickBot="1">
      <c r="A100" s="214" t="s">
        <v>424</v>
      </c>
      <c r="B100" s="249" t="s">
        <v>47</v>
      </c>
      <c r="C100" s="263" t="s">
        <v>55</v>
      </c>
      <c r="D100" s="263" t="s">
        <v>55</v>
      </c>
      <c r="E100" s="261" t="s">
        <v>55</v>
      </c>
      <c r="F100" s="263" t="s">
        <v>55</v>
      </c>
    </row>
    <row r="101" spans="1:6" ht="23.25" customHeight="1" thickBot="1">
      <c r="A101" s="214" t="s">
        <v>425</v>
      </c>
      <c r="B101" s="249" t="s">
        <v>427</v>
      </c>
      <c r="C101" s="263" t="s">
        <v>55</v>
      </c>
      <c r="D101" s="263" t="s">
        <v>55</v>
      </c>
      <c r="E101" s="261" t="s">
        <v>55</v>
      </c>
      <c r="F101" s="263" t="s">
        <v>55</v>
      </c>
    </row>
    <row r="102" spans="1:6" ht="23.25" customHeight="1" thickBot="1">
      <c r="A102" s="214" t="s">
        <v>426</v>
      </c>
      <c r="B102" s="249" t="s">
        <v>428</v>
      </c>
      <c r="C102" s="263" t="s">
        <v>55</v>
      </c>
      <c r="D102" s="263" t="s">
        <v>55</v>
      </c>
      <c r="E102" s="261" t="s">
        <v>55</v>
      </c>
      <c r="F102" s="263" t="s">
        <v>55</v>
      </c>
    </row>
    <row r="103" spans="1:6" ht="9.75" customHeight="1">
      <c r="A103" s="60"/>
      <c r="B103" s="99"/>
      <c r="C103" s="61"/>
      <c r="D103" s="61"/>
      <c r="E103" s="158"/>
      <c r="F103" s="61"/>
    </row>
    <row r="104" spans="1:6" ht="12.75" customHeight="1">
      <c r="A104" s="194" t="s">
        <v>467</v>
      </c>
      <c r="B104" s="107"/>
      <c r="C104" s="103" t="s">
        <v>188</v>
      </c>
      <c r="D104" s="63"/>
      <c r="E104" s="159"/>
      <c r="F104" s="61"/>
    </row>
    <row r="105" spans="1:6" ht="15.75" customHeight="1">
      <c r="A105" s="3" t="s">
        <v>256</v>
      </c>
      <c r="B105" s="3"/>
      <c r="C105" s="4"/>
      <c r="D105" s="108"/>
      <c r="E105" s="160"/>
      <c r="F105" s="108"/>
    </row>
    <row r="106" spans="4:6" ht="9.75" customHeight="1">
      <c r="D106" s="108"/>
      <c r="E106" s="160"/>
      <c r="F106" s="108"/>
    </row>
    <row r="107" spans="1:6" ht="12.75" customHeight="1">
      <c r="A107" s="195" t="s">
        <v>468</v>
      </c>
      <c r="B107" s="3"/>
      <c r="C107" s="196" t="s">
        <v>469</v>
      </c>
      <c r="D107" s="108"/>
      <c r="E107" s="160"/>
      <c r="F107" s="108"/>
    </row>
    <row r="108" spans="1:6" ht="12.75">
      <c r="A108" s="3" t="s">
        <v>257</v>
      </c>
      <c r="B108" s="3"/>
      <c r="C108" s="4"/>
      <c r="D108" s="108"/>
      <c r="E108" s="160"/>
      <c r="F108" s="108"/>
    </row>
    <row r="109" spans="1:6" ht="12.75">
      <c r="A109" s="3"/>
      <c r="B109" s="3"/>
      <c r="C109" s="62"/>
      <c r="D109" s="108"/>
      <c r="E109" s="161"/>
      <c r="F109" s="110"/>
    </row>
    <row r="110" spans="1:6" ht="12.75">
      <c r="A110" s="115" t="s">
        <v>470</v>
      </c>
      <c r="D110" s="108"/>
      <c r="E110" s="160"/>
      <c r="F110" s="110"/>
    </row>
    <row r="111" spans="4:6" ht="12.75">
      <c r="D111" s="108"/>
      <c r="E111" s="160"/>
      <c r="F111" s="110"/>
    </row>
    <row r="112" spans="1:6" ht="12.75">
      <c r="A112" s="62"/>
      <c r="B112" s="62"/>
      <c r="C112" s="64"/>
      <c r="D112" s="65"/>
      <c r="E112" s="157"/>
      <c r="F112" s="65"/>
    </row>
  </sheetData>
  <sheetProtection/>
  <mergeCells count="6">
    <mergeCell ref="E85:E89"/>
    <mergeCell ref="A2:D2"/>
    <mergeCell ref="E13:E17"/>
    <mergeCell ref="B1:F1"/>
    <mergeCell ref="A9:B9"/>
    <mergeCell ref="A10:F10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1"/>
  <sheetViews>
    <sheetView zoomScale="150" zoomScaleNormal="150" zoomScalePageLayoutView="0" workbookViewId="0" topLeftCell="A198">
      <selection activeCell="E205" sqref="E205"/>
    </sheetView>
  </sheetViews>
  <sheetFormatPr defaultColWidth="9.00390625" defaultRowHeight="12.75"/>
  <cols>
    <col min="1" max="1" width="33.25390625" style="1" customWidth="1"/>
    <col min="2" max="2" width="4.625" style="1" customWidth="1"/>
    <col min="3" max="3" width="20.75390625" style="1" customWidth="1"/>
    <col min="4" max="5" width="15.75390625" style="275" customWidth="1"/>
    <col min="6" max="6" width="15.75390625" style="276" customWidth="1"/>
    <col min="7" max="7" width="1.625" style="1" hidden="1" customWidth="1"/>
    <col min="8" max="8" width="13.25390625" style="1" bestFit="1" customWidth="1"/>
    <col min="9" max="9" width="10.625" style="1" bestFit="1" customWidth="1"/>
    <col min="10" max="10" width="13.25390625" style="1" bestFit="1" customWidth="1"/>
    <col min="11" max="16384" width="9.125" style="1" customWidth="1"/>
  </cols>
  <sheetData>
    <row r="1" spans="1:7" ht="15">
      <c r="A1" s="207"/>
      <c r="B1" s="208"/>
      <c r="C1" s="209"/>
      <c r="D1" s="269"/>
      <c r="E1" s="270" t="s">
        <v>84</v>
      </c>
      <c r="F1" s="270"/>
      <c r="G1" s="5"/>
    </row>
    <row r="2" spans="1:7" ht="15.75" thickBot="1">
      <c r="A2" s="260"/>
      <c r="B2" s="260"/>
      <c r="C2" s="373" t="s">
        <v>242</v>
      </c>
      <c r="D2" s="373"/>
      <c r="E2" s="373"/>
      <c r="F2" s="271"/>
      <c r="G2" s="9"/>
    </row>
    <row r="3" spans="1:7" ht="12" customHeight="1">
      <c r="A3" s="380" t="s">
        <v>7</v>
      </c>
      <c r="B3" s="380" t="s">
        <v>25</v>
      </c>
      <c r="C3" s="385" t="s">
        <v>75</v>
      </c>
      <c r="D3" s="386" t="s">
        <v>412</v>
      </c>
      <c r="E3" s="377" t="s">
        <v>411</v>
      </c>
      <c r="F3" s="374" t="s">
        <v>410</v>
      </c>
      <c r="G3" s="172"/>
    </row>
    <row r="4" spans="1:7" ht="9.75" customHeight="1">
      <c r="A4" s="381"/>
      <c r="B4" s="383"/>
      <c r="C4" s="383"/>
      <c r="D4" s="383"/>
      <c r="E4" s="378"/>
      <c r="F4" s="375"/>
      <c r="G4" s="17"/>
    </row>
    <row r="5" spans="1:7" ht="11.25" customHeight="1">
      <c r="A5" s="381"/>
      <c r="B5" s="383"/>
      <c r="C5" s="383"/>
      <c r="D5" s="383"/>
      <c r="E5" s="378"/>
      <c r="F5" s="375"/>
      <c r="G5" s="65" t="s">
        <v>77</v>
      </c>
    </row>
    <row r="6" spans="1:7" ht="11.25" customHeight="1">
      <c r="A6" s="381"/>
      <c r="B6" s="383"/>
      <c r="C6" s="383"/>
      <c r="D6" s="383"/>
      <c r="E6" s="378"/>
      <c r="F6" s="375"/>
      <c r="G6" s="65" t="s">
        <v>79</v>
      </c>
    </row>
    <row r="7" spans="1:7" ht="10.5" customHeight="1">
      <c r="A7" s="381"/>
      <c r="B7" s="383"/>
      <c r="C7" s="383"/>
      <c r="D7" s="383"/>
      <c r="E7" s="378"/>
      <c r="F7" s="375"/>
      <c r="G7" s="65" t="s">
        <v>76</v>
      </c>
    </row>
    <row r="8" spans="1:7" ht="11.25" customHeight="1" thickBot="1">
      <c r="A8" s="382"/>
      <c r="B8" s="384"/>
      <c r="C8" s="384"/>
      <c r="D8" s="384"/>
      <c r="E8" s="379"/>
      <c r="F8" s="376"/>
      <c r="G8" s="65" t="s">
        <v>78</v>
      </c>
    </row>
    <row r="9" spans="1:7" ht="13.5" thickBot="1">
      <c r="A9" s="262">
        <v>1</v>
      </c>
      <c r="B9" s="262">
        <v>2</v>
      </c>
      <c r="C9" s="262">
        <v>3</v>
      </c>
      <c r="D9" s="261" t="s">
        <v>2</v>
      </c>
      <c r="E9" s="261" t="s">
        <v>3</v>
      </c>
      <c r="F9" s="263" t="s">
        <v>17</v>
      </c>
      <c r="G9" s="259" t="s">
        <v>80</v>
      </c>
    </row>
    <row r="10" spans="1:7" s="30" customFormat="1" ht="15" customHeight="1" thickBot="1">
      <c r="A10" s="266" t="s">
        <v>81</v>
      </c>
      <c r="B10" s="267" t="s">
        <v>82</v>
      </c>
      <c r="C10" s="267" t="s">
        <v>55</v>
      </c>
      <c r="D10" s="272">
        <f>D11+D14+D17+D20+D23+D26+D29+D32+D35+D40+D43+D46+D49+D52+D55+D58+D62+D66+D69+D72+D75+D78+D81+D91+D94+D97+D100+D103+D106+D109+D117+D121+D124+D127+D130+D133+D136+D140+D144+D147+D150+D154+D157+D161+D164+D167+D172+D175+D178+D181+D184+D187+D190+D193+D197+D200</f>
        <v>58747502.379999995</v>
      </c>
      <c r="E10" s="272">
        <f>E11+E14+E17+E20+E23+E26+E29+E32+E35+E40+E43+E46+E49+E52+E55+E58+E62+E66+E69+E72+E75+E78+E81+E91+E94+E97+E100+E103+E106+E109+E117+E121+E124+E127+E130+E133+E136+E140+E144+E147+E150+E154+E157+E161+E164+E167+E172+E175+E178+E181+E184+E187+E190+E193+E197+E200</f>
        <v>20107270.090000004</v>
      </c>
      <c r="F10" s="272">
        <f>F11+F14+F17+F20+F23+F26+F29+F32+F35+F40+F43+F46+F49+F52+F55+F58+F62+F66+F69+F72+F75+F78+F81+F91+F94+F97+F100+F103+F106+F109+F117+F121+F124+F127+F130+F133+F136+F140+F144+F147+F150+F154+F157+F161+F164+F167+F172+F175+F178+F181+F184+F187+F190+F193+F197+F200</f>
        <v>38640232.28999999</v>
      </c>
      <c r="G10" s="272" t="e">
        <f>G11+G14+G17+G20+G23+G26+G29+G32+G35+G40+G43+G46+G49+G52+G55+G58+G62+G66+G69+G72+G75+G78+G81+G91+G94+G103+G106+G109+G117+G121+G124+G127+G130+G133+G136+G140+G144+G147+G150+G154+G157+G161+G164+G167+G172+G175+G178+G181+G184+G187+G190+G193+G197+G200</f>
        <v>#REF!</v>
      </c>
    </row>
    <row r="11" spans="1:7" s="37" customFormat="1" ht="42" customHeight="1" thickBot="1">
      <c r="A11" s="210" t="s">
        <v>335</v>
      </c>
      <c r="B11" s="211"/>
      <c r="C11" s="278" t="s">
        <v>271</v>
      </c>
      <c r="D11" s="212">
        <f>D12</f>
        <v>2742000</v>
      </c>
      <c r="E11" s="212">
        <f>E12</f>
        <v>797516.64</v>
      </c>
      <c r="F11" s="212">
        <f>D11-E11</f>
        <v>1944483.3599999999</v>
      </c>
      <c r="G11" s="173" t="e">
        <f>#REF!-#REF!</f>
        <v>#REF!</v>
      </c>
    </row>
    <row r="12" spans="1:7" s="187" customFormat="1" ht="15" customHeight="1" thickBot="1">
      <c r="A12" s="214" t="s">
        <v>115</v>
      </c>
      <c r="B12" s="215"/>
      <c r="C12" s="261" t="s">
        <v>272</v>
      </c>
      <c r="D12" s="216">
        <v>2742000</v>
      </c>
      <c r="E12" s="216">
        <v>797516.64</v>
      </c>
      <c r="F12" s="216">
        <f>D12-E12</f>
        <v>1944483.3599999999</v>
      </c>
      <c r="G12" s="188" t="e">
        <f>#REF!-#REF!</f>
        <v>#REF!</v>
      </c>
    </row>
    <row r="13" spans="1:7" s="187" customFormat="1" ht="10.5" customHeight="1" thickBot="1">
      <c r="A13" s="217"/>
      <c r="B13" s="215"/>
      <c r="C13" s="279"/>
      <c r="D13" s="218"/>
      <c r="E13" s="218"/>
      <c r="F13" s="218"/>
      <c r="G13" s="188"/>
    </row>
    <row r="14" spans="1:7" s="37" customFormat="1" ht="58.5" customHeight="1" thickBot="1">
      <c r="A14" s="210" t="s">
        <v>336</v>
      </c>
      <c r="B14" s="211"/>
      <c r="C14" s="278" t="s">
        <v>273</v>
      </c>
      <c r="D14" s="212">
        <f>D15</f>
        <v>3728</v>
      </c>
      <c r="E14" s="212">
        <f>E15</f>
        <v>0</v>
      </c>
      <c r="F14" s="212">
        <f>F15</f>
        <v>3728</v>
      </c>
      <c r="G14" s="212" t="e">
        <f>G15</f>
        <v>#REF!</v>
      </c>
    </row>
    <row r="15" spans="1:7" s="187" customFormat="1" ht="15" customHeight="1" thickBot="1">
      <c r="A15" s="214" t="s">
        <v>115</v>
      </c>
      <c r="B15" s="215"/>
      <c r="C15" s="261" t="s">
        <v>274</v>
      </c>
      <c r="D15" s="216">
        <v>3728</v>
      </c>
      <c r="E15" s="216">
        <v>0</v>
      </c>
      <c r="F15" s="216">
        <f>D15-E15</f>
        <v>3728</v>
      </c>
      <c r="G15" s="188" t="e">
        <f>#REF!-#REF!</f>
        <v>#REF!</v>
      </c>
    </row>
    <row r="16" spans="1:7" s="187" customFormat="1" ht="10.5" customHeight="1" thickBot="1">
      <c r="A16" s="217"/>
      <c r="B16" s="215"/>
      <c r="C16" s="279"/>
      <c r="D16" s="218"/>
      <c r="E16" s="218"/>
      <c r="F16" s="218"/>
      <c r="G16" s="188"/>
    </row>
    <row r="17" spans="1:7" s="185" customFormat="1" ht="54.75" customHeight="1" thickBot="1">
      <c r="A17" s="210" t="s">
        <v>337</v>
      </c>
      <c r="B17" s="219"/>
      <c r="C17" s="278" t="s">
        <v>275</v>
      </c>
      <c r="D17" s="212">
        <f>D18</f>
        <v>8700</v>
      </c>
      <c r="E17" s="212">
        <f>E18</f>
        <v>0</v>
      </c>
      <c r="F17" s="212">
        <f>F18</f>
        <v>8700</v>
      </c>
      <c r="G17" s="184" t="e">
        <f>#REF!-#REF!</f>
        <v>#REF!</v>
      </c>
    </row>
    <row r="18" spans="1:7" s="190" customFormat="1" ht="15" customHeight="1" thickBot="1">
      <c r="A18" s="214" t="s">
        <v>128</v>
      </c>
      <c r="B18" s="220"/>
      <c r="C18" s="261" t="s">
        <v>276</v>
      </c>
      <c r="D18" s="216">
        <v>8700</v>
      </c>
      <c r="E18" s="216">
        <v>0</v>
      </c>
      <c r="F18" s="216">
        <f>D18-E18</f>
        <v>8700</v>
      </c>
      <c r="G18" s="188" t="e">
        <f>#REF!-#REF!</f>
        <v>#REF!</v>
      </c>
    </row>
    <row r="19" spans="1:7" s="190" customFormat="1" ht="10.5" customHeight="1" thickBot="1">
      <c r="A19" s="217"/>
      <c r="B19" s="220"/>
      <c r="C19" s="279"/>
      <c r="D19" s="218"/>
      <c r="E19" s="218"/>
      <c r="F19" s="218"/>
      <c r="G19" s="188" t="e">
        <f>#REF!-#REF!</f>
        <v>#REF!</v>
      </c>
    </row>
    <row r="20" spans="1:7" s="30" customFormat="1" ht="75" customHeight="1" thickBot="1">
      <c r="A20" s="221" t="s">
        <v>338</v>
      </c>
      <c r="B20" s="222"/>
      <c r="C20" s="278" t="s">
        <v>278</v>
      </c>
      <c r="D20" s="212">
        <f>D21</f>
        <v>963442</v>
      </c>
      <c r="E20" s="212">
        <f>E21</f>
        <v>564617.44</v>
      </c>
      <c r="F20" s="212">
        <f>F21</f>
        <v>398824.56000000006</v>
      </c>
      <c r="G20" s="173" t="e">
        <f>#REF!-#REF!</f>
        <v>#REF!</v>
      </c>
    </row>
    <row r="21" spans="1:7" s="190" customFormat="1" ht="15" customHeight="1" thickBot="1">
      <c r="A21" s="215" t="s">
        <v>102</v>
      </c>
      <c r="B21" s="223"/>
      <c r="C21" s="261" t="s">
        <v>277</v>
      </c>
      <c r="D21" s="216">
        <v>963442</v>
      </c>
      <c r="E21" s="216">
        <v>564617.44</v>
      </c>
      <c r="F21" s="224">
        <f>D21-E21</f>
        <v>398824.56000000006</v>
      </c>
      <c r="G21" s="188" t="e">
        <f>#REF!-#REF!</f>
        <v>#REF!</v>
      </c>
    </row>
    <row r="22" spans="1:7" s="190" customFormat="1" ht="9.75" customHeight="1" thickBot="1">
      <c r="A22" s="215"/>
      <c r="B22" s="223"/>
      <c r="C22" s="261"/>
      <c r="D22" s="216"/>
      <c r="E22" s="216"/>
      <c r="F22" s="224"/>
      <c r="G22" s="188"/>
    </row>
    <row r="23" spans="1:7" s="30" customFormat="1" ht="74.25" customHeight="1" thickBot="1">
      <c r="A23" s="225" t="s">
        <v>339</v>
      </c>
      <c r="B23" s="222"/>
      <c r="C23" s="278" t="s">
        <v>280</v>
      </c>
      <c r="D23" s="212">
        <f>D24</f>
        <v>290959</v>
      </c>
      <c r="E23" s="212">
        <f>E24</f>
        <v>140820.12</v>
      </c>
      <c r="F23" s="212">
        <f>F24</f>
        <v>150138.88</v>
      </c>
      <c r="G23" s="173" t="e">
        <f>#REF!-#REF!</f>
        <v>#REF!</v>
      </c>
    </row>
    <row r="24" spans="1:8" s="190" customFormat="1" ht="15" customHeight="1" thickBot="1">
      <c r="A24" s="215" t="s">
        <v>106</v>
      </c>
      <c r="B24" s="226"/>
      <c r="C24" s="261" t="s">
        <v>279</v>
      </c>
      <c r="D24" s="216">
        <v>290959</v>
      </c>
      <c r="E24" s="216">
        <v>140820.12</v>
      </c>
      <c r="F24" s="224">
        <f>D24-E24</f>
        <v>150138.88</v>
      </c>
      <c r="G24" s="188"/>
      <c r="H24" s="288"/>
    </row>
    <row r="25" spans="1:7" s="204" customFormat="1" ht="10.5" customHeight="1" thickBot="1">
      <c r="A25" s="227"/>
      <c r="B25" s="228"/>
      <c r="C25" s="280"/>
      <c r="D25" s="229"/>
      <c r="E25" s="229"/>
      <c r="F25" s="230"/>
      <c r="G25" s="203" t="e">
        <f>#REF!-#REF!</f>
        <v>#REF!</v>
      </c>
    </row>
    <row r="26" spans="1:7" s="37" customFormat="1" ht="87.75" customHeight="1" thickBot="1">
      <c r="A26" s="210" t="s">
        <v>403</v>
      </c>
      <c r="B26" s="219"/>
      <c r="C26" s="278" t="s">
        <v>281</v>
      </c>
      <c r="D26" s="212">
        <f>D27</f>
        <v>3942550</v>
      </c>
      <c r="E26" s="212">
        <f>E27</f>
        <v>2019982.32</v>
      </c>
      <c r="F26" s="212">
        <f>D26-E26</f>
        <v>1922567.68</v>
      </c>
      <c r="G26" s="174" t="e">
        <f>#REF!-#REF!</f>
        <v>#REF!</v>
      </c>
    </row>
    <row r="27" spans="1:7" s="37" customFormat="1" ht="15" customHeight="1" thickBot="1">
      <c r="A27" s="215" t="s">
        <v>102</v>
      </c>
      <c r="B27" s="223"/>
      <c r="C27" s="261" t="s">
        <v>282</v>
      </c>
      <c r="D27" s="216">
        <v>3942550</v>
      </c>
      <c r="E27" s="216">
        <v>2019982.32</v>
      </c>
      <c r="F27" s="224">
        <f>D27-E27</f>
        <v>1922567.68</v>
      </c>
      <c r="G27" s="174" t="e">
        <f>#REF!-#REF!</f>
        <v>#REF!</v>
      </c>
    </row>
    <row r="28" spans="1:7" s="206" customFormat="1" ht="11.25" customHeight="1" thickBot="1">
      <c r="A28" s="231"/>
      <c r="B28" s="232"/>
      <c r="C28" s="281"/>
      <c r="D28" s="230"/>
      <c r="E28" s="230"/>
      <c r="F28" s="230"/>
      <c r="G28" s="205"/>
    </row>
    <row r="29" spans="1:7" s="37" customFormat="1" ht="94.5" customHeight="1" thickBot="1">
      <c r="A29" s="210" t="s">
        <v>341</v>
      </c>
      <c r="B29" s="219"/>
      <c r="C29" s="278" t="s">
        <v>284</v>
      </c>
      <c r="D29" s="212">
        <f>D30</f>
        <v>1190650</v>
      </c>
      <c r="E29" s="212">
        <f>E30</f>
        <v>795392.09</v>
      </c>
      <c r="F29" s="212">
        <f>F30</f>
        <v>395257.91000000003</v>
      </c>
      <c r="G29" s="174" t="e">
        <f>#REF!-#REF!</f>
        <v>#REF!</v>
      </c>
    </row>
    <row r="30" spans="1:7" s="30" customFormat="1" ht="15" customHeight="1" thickBot="1">
      <c r="A30" s="215" t="s">
        <v>106</v>
      </c>
      <c r="B30" s="226"/>
      <c r="C30" s="261" t="s">
        <v>283</v>
      </c>
      <c r="D30" s="264">
        <v>1190650</v>
      </c>
      <c r="E30" s="265">
        <v>795392.09</v>
      </c>
      <c r="F30" s="224">
        <f>D30-E30</f>
        <v>395257.91000000003</v>
      </c>
      <c r="G30" s="174"/>
    </row>
    <row r="31" spans="1:7" s="30" customFormat="1" ht="9.75" customHeight="1" thickBot="1">
      <c r="A31" s="231"/>
      <c r="B31" s="233"/>
      <c r="C31" s="281"/>
      <c r="D31" s="230"/>
      <c r="E31" s="230"/>
      <c r="F31" s="230"/>
      <c r="G31" s="174"/>
    </row>
    <row r="32" spans="1:7" s="37" customFormat="1" ht="91.5" customHeight="1" thickBot="1">
      <c r="A32" s="234" t="s">
        <v>342</v>
      </c>
      <c r="B32" s="219"/>
      <c r="C32" s="278" t="s">
        <v>285</v>
      </c>
      <c r="D32" s="212">
        <f>D33</f>
        <v>0</v>
      </c>
      <c r="E32" s="212">
        <f>E33</f>
        <v>0</v>
      </c>
      <c r="F32" s="212">
        <f>D32-E32</f>
        <v>0</v>
      </c>
      <c r="G32" s="174" t="e">
        <f>#REF!-#REF!</f>
        <v>#REF!</v>
      </c>
    </row>
    <row r="33" spans="1:7" s="30" customFormat="1" ht="15" customHeight="1" thickBot="1">
      <c r="A33" s="231" t="s">
        <v>106</v>
      </c>
      <c r="B33" s="233"/>
      <c r="C33" s="281" t="s">
        <v>286</v>
      </c>
      <c r="D33" s="264">
        <v>0</v>
      </c>
      <c r="E33" s="265">
        <v>0</v>
      </c>
      <c r="F33" s="230">
        <f>D33-E33</f>
        <v>0</v>
      </c>
      <c r="G33" s="174"/>
    </row>
    <row r="34" spans="1:7" s="30" customFormat="1" ht="11.25" customHeight="1" thickBot="1">
      <c r="A34" s="215"/>
      <c r="B34" s="226"/>
      <c r="C34" s="261"/>
      <c r="D34" s="264"/>
      <c r="E34" s="265"/>
      <c r="F34" s="224"/>
      <c r="G34" s="174"/>
    </row>
    <row r="35" spans="1:7" s="37" customFormat="1" ht="91.5" customHeight="1" thickBot="1">
      <c r="A35" s="210" t="s">
        <v>340</v>
      </c>
      <c r="B35" s="219"/>
      <c r="C35" s="278" t="s">
        <v>287</v>
      </c>
      <c r="D35" s="212">
        <f>D36+D37+D38</f>
        <v>27891</v>
      </c>
      <c r="E35" s="212">
        <f>E36+E37+E38</f>
        <v>22814.23</v>
      </c>
      <c r="F35" s="212">
        <f>F36+F37+F38</f>
        <v>5076.77</v>
      </c>
      <c r="G35" s="174" t="e">
        <f>#REF!-#REF!</f>
        <v>#REF!</v>
      </c>
    </row>
    <row r="36" spans="1:7" s="30" customFormat="1" ht="15" customHeight="1" thickBot="1">
      <c r="A36" s="215" t="s">
        <v>108</v>
      </c>
      <c r="B36" s="226"/>
      <c r="C36" s="261" t="s">
        <v>288</v>
      </c>
      <c r="D36" s="264">
        <v>10539.17</v>
      </c>
      <c r="E36" s="265">
        <v>7462.4</v>
      </c>
      <c r="F36" s="224">
        <f>D36-E36</f>
        <v>3076.7700000000004</v>
      </c>
      <c r="G36" s="174"/>
    </row>
    <row r="37" spans="1:7" s="30" customFormat="1" ht="15" customHeight="1" thickBot="1">
      <c r="A37" s="215" t="s">
        <v>125</v>
      </c>
      <c r="B37" s="226"/>
      <c r="C37" s="261" t="s">
        <v>299</v>
      </c>
      <c r="D37" s="264">
        <v>2000</v>
      </c>
      <c r="E37" s="265">
        <v>0</v>
      </c>
      <c r="F37" s="224">
        <f>D37-E37</f>
        <v>2000</v>
      </c>
      <c r="G37" s="174"/>
    </row>
    <row r="38" spans="1:7" s="30" customFormat="1" ht="15" customHeight="1" thickBot="1">
      <c r="A38" s="215" t="s">
        <v>125</v>
      </c>
      <c r="B38" s="226"/>
      <c r="C38" s="261" t="s">
        <v>444</v>
      </c>
      <c r="D38" s="216">
        <v>15351.83</v>
      </c>
      <c r="E38" s="216">
        <v>15351.83</v>
      </c>
      <c r="F38" s="224">
        <f>D38-E38</f>
        <v>0</v>
      </c>
      <c r="G38" s="176" t="e">
        <f>#REF!-#REF!</f>
        <v>#REF!</v>
      </c>
    </row>
    <row r="39" spans="1:7" s="204" customFormat="1" ht="10.5" customHeight="1" thickBot="1">
      <c r="A39" s="227"/>
      <c r="B39" s="228"/>
      <c r="C39" s="280"/>
      <c r="D39" s="229"/>
      <c r="E39" s="229"/>
      <c r="F39" s="229"/>
      <c r="G39" s="203" t="e">
        <f>#REF!-#REF!</f>
        <v>#REF!</v>
      </c>
    </row>
    <row r="40" spans="1:7" s="37" customFormat="1" ht="42.75" customHeight="1" thickBot="1">
      <c r="A40" s="210" t="s">
        <v>343</v>
      </c>
      <c r="B40" s="219"/>
      <c r="C40" s="278" t="s">
        <v>289</v>
      </c>
      <c r="D40" s="212">
        <f>D41</f>
        <v>2109</v>
      </c>
      <c r="E40" s="212">
        <f>E41</f>
        <v>2109</v>
      </c>
      <c r="F40" s="212">
        <f>D40-E40</f>
        <v>0</v>
      </c>
      <c r="G40" s="174" t="e">
        <f>#REF!-#REF!</f>
        <v>#REF!</v>
      </c>
    </row>
    <row r="41" spans="1:7" s="30" customFormat="1" ht="15" customHeight="1" thickBot="1">
      <c r="A41" s="215" t="s">
        <v>125</v>
      </c>
      <c r="B41" s="226"/>
      <c r="C41" s="261" t="s">
        <v>290</v>
      </c>
      <c r="D41" s="216">
        <v>2109</v>
      </c>
      <c r="E41" s="216">
        <v>2109</v>
      </c>
      <c r="F41" s="224">
        <f>D41-E41</f>
        <v>0</v>
      </c>
      <c r="G41" s="176" t="e">
        <f>#REF!-#REF!</f>
        <v>#REF!</v>
      </c>
    </row>
    <row r="42" spans="1:7" s="37" customFormat="1" ht="10.5" customHeight="1" thickBot="1">
      <c r="A42" s="231"/>
      <c r="B42" s="228"/>
      <c r="C42" s="281"/>
      <c r="D42" s="230"/>
      <c r="E42" s="230"/>
      <c r="F42" s="230"/>
      <c r="G42" s="176" t="e">
        <f>#REF!-#REF!</f>
        <v>#REF!</v>
      </c>
    </row>
    <row r="43" spans="1:7" s="37" customFormat="1" ht="45" customHeight="1" thickBot="1">
      <c r="A43" s="234" t="s">
        <v>344</v>
      </c>
      <c r="B43" s="222"/>
      <c r="C43" s="278" t="s">
        <v>291</v>
      </c>
      <c r="D43" s="212">
        <f>D44</f>
        <v>375098</v>
      </c>
      <c r="E43" s="212">
        <f>E44</f>
        <v>66193.83</v>
      </c>
      <c r="F43" s="212">
        <f>D43-E43</f>
        <v>308904.17</v>
      </c>
      <c r="G43" s="174" t="e">
        <f>#REF!-#REF!</f>
        <v>#REF!</v>
      </c>
    </row>
    <row r="44" spans="1:7" s="37" customFormat="1" ht="15" customHeight="1" thickBot="1">
      <c r="A44" s="215" t="s">
        <v>104</v>
      </c>
      <c r="B44" s="235"/>
      <c r="C44" s="261" t="s">
        <v>292</v>
      </c>
      <c r="D44" s="264">
        <v>375098</v>
      </c>
      <c r="E44" s="265">
        <v>66193.83</v>
      </c>
      <c r="F44" s="216">
        <f>D44-E44</f>
        <v>308904.17</v>
      </c>
      <c r="G44" s="174" t="e">
        <f>#REF!-#REF!</f>
        <v>#REF!</v>
      </c>
    </row>
    <row r="45" spans="1:7" s="30" customFormat="1" ht="11.25" customHeight="1" thickBot="1">
      <c r="A45" s="231"/>
      <c r="B45" s="233"/>
      <c r="C45" s="281"/>
      <c r="D45" s="230"/>
      <c r="E45" s="230"/>
      <c r="F45" s="230"/>
      <c r="G45" s="174"/>
    </row>
    <row r="46" spans="1:7" s="206" customFormat="1" ht="45" customHeight="1" thickBot="1">
      <c r="A46" s="357" t="s">
        <v>344</v>
      </c>
      <c r="B46" s="358"/>
      <c r="C46" s="359" t="s">
        <v>431</v>
      </c>
      <c r="D46" s="360">
        <f>D47</f>
        <v>475411</v>
      </c>
      <c r="E46" s="360">
        <f>E47</f>
        <v>57322.11</v>
      </c>
      <c r="F46" s="360">
        <f>F47</f>
        <v>418088.89</v>
      </c>
      <c r="G46" s="205" t="e">
        <f>#REF!-#REF!</f>
        <v>#REF!</v>
      </c>
    </row>
    <row r="47" spans="1:7" s="206" customFormat="1" ht="15" customHeight="1" thickBot="1">
      <c r="A47" s="231" t="s">
        <v>104</v>
      </c>
      <c r="B47" s="237"/>
      <c r="C47" s="281" t="s">
        <v>432</v>
      </c>
      <c r="D47" s="264">
        <v>475411</v>
      </c>
      <c r="E47" s="265">
        <v>57322.11</v>
      </c>
      <c r="F47" s="230">
        <f>D47-E47</f>
        <v>418088.89</v>
      </c>
      <c r="G47" s="205" t="e">
        <f>#REF!-#REF!</f>
        <v>#REF!</v>
      </c>
    </row>
    <row r="48" spans="1:7" s="204" customFormat="1" ht="11.25" customHeight="1" thickBot="1">
      <c r="A48" s="231"/>
      <c r="B48" s="233"/>
      <c r="C48" s="281"/>
      <c r="D48" s="230"/>
      <c r="E48" s="230"/>
      <c r="F48" s="230"/>
      <c r="G48" s="205"/>
    </row>
    <row r="49" spans="1:7" s="30" customFormat="1" ht="55.5" customHeight="1" thickBot="1">
      <c r="A49" s="234" t="s">
        <v>345</v>
      </c>
      <c r="B49" s="219"/>
      <c r="C49" s="278" t="s">
        <v>293</v>
      </c>
      <c r="D49" s="212">
        <f>D50</f>
        <v>108888</v>
      </c>
      <c r="E49" s="212">
        <f>E50</f>
        <v>30264.92</v>
      </c>
      <c r="F49" s="212">
        <f>D49-E49</f>
        <v>78623.08</v>
      </c>
      <c r="G49" s="175" t="e">
        <f>#REF!-#REF!</f>
        <v>#REF!</v>
      </c>
    </row>
    <row r="50" spans="1:7" s="30" customFormat="1" ht="15" customHeight="1" thickBot="1">
      <c r="A50" s="215" t="s">
        <v>102</v>
      </c>
      <c r="B50" s="223"/>
      <c r="C50" s="261" t="s">
        <v>294</v>
      </c>
      <c r="D50" s="264">
        <v>108888</v>
      </c>
      <c r="E50" s="265">
        <v>30264.92</v>
      </c>
      <c r="F50" s="224">
        <f>D50-E50</f>
        <v>78623.08</v>
      </c>
      <c r="G50" s="174"/>
    </row>
    <row r="51" spans="1:7" s="30" customFormat="1" ht="10.5" customHeight="1" thickBot="1">
      <c r="A51" s="231"/>
      <c r="B51" s="232"/>
      <c r="C51" s="281"/>
      <c r="D51" s="264"/>
      <c r="E51" s="265"/>
      <c r="F51" s="230"/>
      <c r="G51" s="174"/>
    </row>
    <row r="52" spans="1:7" s="30" customFormat="1" ht="55.5" customHeight="1" thickBot="1">
      <c r="A52" s="234" t="s">
        <v>345</v>
      </c>
      <c r="B52" s="219"/>
      <c r="C52" s="278" t="s">
        <v>295</v>
      </c>
      <c r="D52" s="212">
        <f>D53</f>
        <v>44112</v>
      </c>
      <c r="E52" s="212">
        <f>E53</f>
        <v>8742.47</v>
      </c>
      <c r="F52" s="212">
        <f>D52-E52</f>
        <v>35369.53</v>
      </c>
      <c r="G52" s="175" t="e">
        <f>#REF!-#REF!</f>
        <v>#REF!</v>
      </c>
    </row>
    <row r="53" spans="1:7" s="37" customFormat="1" ht="15" customHeight="1" thickBot="1">
      <c r="A53" s="215" t="s">
        <v>106</v>
      </c>
      <c r="B53" s="226"/>
      <c r="C53" s="261" t="s">
        <v>296</v>
      </c>
      <c r="D53" s="264">
        <v>44112</v>
      </c>
      <c r="E53" s="265">
        <v>8742.47</v>
      </c>
      <c r="F53" s="224">
        <f>D53-E53</f>
        <v>35369.53</v>
      </c>
      <c r="G53" s="191" t="e">
        <f>#REF!-#REF!</f>
        <v>#REF!</v>
      </c>
    </row>
    <row r="54" spans="1:7" s="37" customFormat="1" ht="11.25" customHeight="1" thickBot="1">
      <c r="A54" s="236"/>
      <c r="B54" s="236"/>
      <c r="C54" s="277"/>
      <c r="D54" s="277"/>
      <c r="E54" s="277"/>
      <c r="F54" s="277"/>
      <c r="G54" s="174" t="e">
        <f>#REF!-#REF!</f>
        <v>#REF!</v>
      </c>
    </row>
    <row r="55" spans="1:7" s="37" customFormat="1" ht="69.75" customHeight="1" thickBot="1">
      <c r="A55" s="234" t="s">
        <v>346</v>
      </c>
      <c r="B55" s="219"/>
      <c r="C55" s="278" t="s">
        <v>297</v>
      </c>
      <c r="D55" s="212">
        <f>D56</f>
        <v>3000</v>
      </c>
      <c r="E55" s="212">
        <f>E56</f>
        <v>0</v>
      </c>
      <c r="F55" s="212">
        <f>D55-E55</f>
        <v>3000</v>
      </c>
      <c r="G55" s="174" t="e">
        <f>#REF!-#REF!</f>
        <v>#REF!</v>
      </c>
    </row>
    <row r="56" spans="1:7" s="30" customFormat="1" ht="15" customHeight="1" thickBot="1">
      <c r="A56" s="215" t="s">
        <v>125</v>
      </c>
      <c r="B56" s="220"/>
      <c r="C56" s="261" t="s">
        <v>298</v>
      </c>
      <c r="D56" s="216">
        <v>3000</v>
      </c>
      <c r="E56" s="216">
        <v>0</v>
      </c>
      <c r="F56" s="224">
        <f>D56-E56</f>
        <v>3000</v>
      </c>
      <c r="G56" s="174">
        <f>F53</f>
        <v>35369.53</v>
      </c>
    </row>
    <row r="57" spans="1:7" s="30" customFormat="1" ht="10.5" customHeight="1" thickBot="1">
      <c r="A57" s="231"/>
      <c r="B57" s="228"/>
      <c r="C57" s="281"/>
      <c r="D57" s="230"/>
      <c r="E57" s="230"/>
      <c r="F57" s="230"/>
      <c r="G57" s="174" t="e">
        <f>#REF!-#REF!</f>
        <v>#REF!</v>
      </c>
    </row>
    <row r="58" spans="1:7" s="30" customFormat="1" ht="60" customHeight="1" thickBot="1">
      <c r="A58" s="234" t="s">
        <v>347</v>
      </c>
      <c r="B58" s="222"/>
      <c r="C58" s="278" t="s">
        <v>300</v>
      </c>
      <c r="D58" s="212">
        <f>D60+D59</f>
        <v>12700</v>
      </c>
      <c r="E58" s="212">
        <f>E60+E59</f>
        <v>0</v>
      </c>
      <c r="F58" s="212">
        <f>D58-E58</f>
        <v>12700</v>
      </c>
      <c r="G58" s="174" t="e">
        <f>#REF!-#REF!</f>
        <v>#REF!</v>
      </c>
    </row>
    <row r="59" spans="1:7" s="30" customFormat="1" ht="15" customHeight="1" thickBot="1">
      <c r="A59" s="215" t="s">
        <v>108</v>
      </c>
      <c r="B59" s="223"/>
      <c r="C59" s="261" t="s">
        <v>301</v>
      </c>
      <c r="D59" s="264">
        <v>9700</v>
      </c>
      <c r="E59" s="265">
        <v>0</v>
      </c>
      <c r="F59" s="224">
        <f>D59-E59</f>
        <v>9700</v>
      </c>
      <c r="G59" s="174" t="e">
        <f>#REF!-#REF!</f>
        <v>#REF!</v>
      </c>
    </row>
    <row r="60" spans="1:7" s="30" customFormat="1" ht="15" customHeight="1" thickBot="1">
      <c r="A60" s="215" t="s">
        <v>128</v>
      </c>
      <c r="B60" s="215"/>
      <c r="C60" s="261" t="s">
        <v>302</v>
      </c>
      <c r="D60" s="264">
        <v>3000</v>
      </c>
      <c r="E60" s="265">
        <v>0</v>
      </c>
      <c r="F60" s="224">
        <f>D60-E60</f>
        <v>3000</v>
      </c>
      <c r="G60" s="174"/>
    </row>
    <row r="61" spans="1:7" s="30" customFormat="1" ht="10.5" customHeight="1" thickBot="1">
      <c r="A61" s="231"/>
      <c r="B61" s="232"/>
      <c r="C61" s="281"/>
      <c r="D61" s="230"/>
      <c r="E61" s="230"/>
      <c r="F61" s="230"/>
      <c r="G61" s="173" t="e">
        <f>#REF!-#REF!</f>
        <v>#REF!</v>
      </c>
    </row>
    <row r="62" spans="1:7" s="30" customFormat="1" ht="53.25" customHeight="1" thickBot="1">
      <c r="A62" s="234" t="s">
        <v>348</v>
      </c>
      <c r="B62" s="222"/>
      <c r="C62" s="278" t="s">
        <v>303</v>
      </c>
      <c r="D62" s="212">
        <f>D63+D64</f>
        <v>120000</v>
      </c>
      <c r="E62" s="212">
        <f>E63+E64</f>
        <v>30000</v>
      </c>
      <c r="F62" s="212">
        <f>D62-E62</f>
        <v>90000</v>
      </c>
      <c r="G62" s="173"/>
    </row>
    <row r="63" spans="1:7" s="37" customFormat="1" ht="15" customHeight="1" thickBot="1">
      <c r="A63" s="215" t="s">
        <v>143</v>
      </c>
      <c r="B63" s="235"/>
      <c r="C63" s="261" t="s">
        <v>304</v>
      </c>
      <c r="D63" s="216">
        <v>120000</v>
      </c>
      <c r="E63" s="216">
        <v>30000</v>
      </c>
      <c r="F63" s="216">
        <f>D63-E63</f>
        <v>90000</v>
      </c>
      <c r="G63" s="174" t="e">
        <f>#REF!-#REF!</f>
        <v>#REF!</v>
      </c>
    </row>
    <row r="64" spans="1:7" s="37" customFormat="1" ht="15" customHeight="1" thickBot="1">
      <c r="A64" s="215" t="s">
        <v>108</v>
      </c>
      <c r="B64" s="235"/>
      <c r="C64" s="261" t="s">
        <v>413</v>
      </c>
      <c r="D64" s="216">
        <v>0</v>
      </c>
      <c r="E64" s="216">
        <v>0</v>
      </c>
      <c r="F64" s="216">
        <f>D64-E64</f>
        <v>0</v>
      </c>
      <c r="G64" s="174" t="e">
        <f>#REF!-#REF!</f>
        <v>#REF!</v>
      </c>
    </row>
    <row r="65" spans="1:7" s="37" customFormat="1" ht="11.25" customHeight="1" thickBot="1">
      <c r="A65" s="231"/>
      <c r="B65" s="232"/>
      <c r="C65" s="281"/>
      <c r="D65" s="230"/>
      <c r="E65" s="230"/>
      <c r="F65" s="230"/>
      <c r="G65" s="174" t="e">
        <f>#REF!-#REF!</f>
        <v>#REF!</v>
      </c>
    </row>
    <row r="66" spans="1:7" s="37" customFormat="1" ht="30" customHeight="1" thickBot="1">
      <c r="A66" s="234" t="s">
        <v>349</v>
      </c>
      <c r="B66" s="222"/>
      <c r="C66" s="278" t="s">
        <v>305</v>
      </c>
      <c r="D66" s="212">
        <f>D67</f>
        <v>80000</v>
      </c>
      <c r="E66" s="212">
        <f>E67</f>
        <v>0</v>
      </c>
      <c r="F66" s="212">
        <f>D66-E66</f>
        <v>80000</v>
      </c>
      <c r="G66" s="174"/>
    </row>
    <row r="67" spans="1:7" s="190" customFormat="1" ht="15" customHeight="1" thickBot="1">
      <c r="A67" s="215" t="s">
        <v>125</v>
      </c>
      <c r="B67" s="235"/>
      <c r="C67" s="261" t="s">
        <v>306</v>
      </c>
      <c r="D67" s="216">
        <v>80000</v>
      </c>
      <c r="E67" s="216">
        <v>0</v>
      </c>
      <c r="F67" s="216">
        <f>D67-E67</f>
        <v>80000</v>
      </c>
      <c r="G67" s="188" t="e">
        <f>#REF!-#REF!</f>
        <v>#REF!</v>
      </c>
    </row>
    <row r="68" spans="1:7" s="190" customFormat="1" ht="10.5" customHeight="1" thickBot="1">
      <c r="A68" s="227"/>
      <c r="B68" s="237"/>
      <c r="C68" s="280"/>
      <c r="D68" s="229"/>
      <c r="E68" s="229"/>
      <c r="F68" s="229"/>
      <c r="G68" s="188" t="e">
        <f>#REF!-#REF!</f>
        <v>#REF!</v>
      </c>
    </row>
    <row r="69" spans="1:7" s="190" customFormat="1" ht="34.5" customHeight="1" thickBot="1">
      <c r="A69" s="234" t="s">
        <v>350</v>
      </c>
      <c r="B69" s="222"/>
      <c r="C69" s="278" t="s">
        <v>307</v>
      </c>
      <c r="D69" s="212">
        <f>D70</f>
        <v>2080304</v>
      </c>
      <c r="E69" s="212">
        <f>E70</f>
        <v>834153.12</v>
      </c>
      <c r="F69" s="212">
        <f>D69-E69</f>
        <v>1246150.88</v>
      </c>
      <c r="G69" s="188"/>
    </row>
    <row r="70" spans="1:7" s="30" customFormat="1" ht="15" customHeight="1" thickBot="1">
      <c r="A70" s="215" t="s">
        <v>102</v>
      </c>
      <c r="B70" s="223"/>
      <c r="C70" s="261" t="s">
        <v>308</v>
      </c>
      <c r="D70" s="264">
        <v>2080304</v>
      </c>
      <c r="E70" s="265">
        <v>834153.12</v>
      </c>
      <c r="F70" s="224">
        <f>D70-E70</f>
        <v>1246150.88</v>
      </c>
      <c r="G70" s="175" t="e">
        <f>#REF!-#REF!</f>
        <v>#REF!</v>
      </c>
    </row>
    <row r="71" spans="1:7" s="190" customFormat="1" ht="10.5" customHeight="1" thickBot="1">
      <c r="A71" s="231"/>
      <c r="B71" s="232"/>
      <c r="C71" s="281"/>
      <c r="D71" s="230"/>
      <c r="E71" s="230"/>
      <c r="F71" s="230"/>
      <c r="G71" s="188"/>
    </row>
    <row r="72" spans="1:7" s="190" customFormat="1" ht="33.75" customHeight="1" thickBot="1">
      <c r="A72" s="234" t="s">
        <v>350</v>
      </c>
      <c r="B72" s="222"/>
      <c r="C72" s="278" t="s">
        <v>309</v>
      </c>
      <c r="D72" s="212">
        <f>D73</f>
        <v>634493</v>
      </c>
      <c r="E72" s="212">
        <f>E73</f>
        <v>253534.24</v>
      </c>
      <c r="F72" s="212">
        <f>D72-E72</f>
        <v>380958.76</v>
      </c>
      <c r="G72" s="188"/>
    </row>
    <row r="73" spans="1:7" s="190" customFormat="1" ht="15" customHeight="1" thickBot="1">
      <c r="A73" s="215" t="s">
        <v>106</v>
      </c>
      <c r="B73" s="223"/>
      <c r="C73" s="261" t="s">
        <v>310</v>
      </c>
      <c r="D73" s="264">
        <v>634493</v>
      </c>
      <c r="E73" s="265">
        <v>253534.24</v>
      </c>
      <c r="F73" s="224">
        <f>D73-E73</f>
        <v>380958.76</v>
      </c>
      <c r="G73" s="188" t="e">
        <f>#REF!-#REF!</f>
        <v>#REF!</v>
      </c>
    </row>
    <row r="74" spans="1:7" s="30" customFormat="1" ht="10.5" customHeight="1" thickBot="1">
      <c r="A74" s="231"/>
      <c r="B74" s="232"/>
      <c r="C74" s="281"/>
      <c r="D74" s="230"/>
      <c r="E74" s="230"/>
      <c r="F74" s="230"/>
      <c r="G74" s="175"/>
    </row>
    <row r="75" spans="1:7" s="30" customFormat="1" ht="24" customHeight="1" thickBot="1">
      <c r="A75" s="234" t="s">
        <v>351</v>
      </c>
      <c r="B75" s="222"/>
      <c r="C75" s="278" t="s">
        <v>311</v>
      </c>
      <c r="D75" s="212">
        <f>D76</f>
        <v>207000</v>
      </c>
      <c r="E75" s="212">
        <f>E76</f>
        <v>4300</v>
      </c>
      <c r="F75" s="212">
        <f>D75-E75</f>
        <v>202700</v>
      </c>
      <c r="G75" s="173" t="e">
        <f>#REF!-#REF!</f>
        <v>#REF!</v>
      </c>
    </row>
    <row r="76" spans="1:7" s="37" customFormat="1" ht="15" customHeight="1" thickBot="1">
      <c r="A76" s="215" t="s">
        <v>104</v>
      </c>
      <c r="B76" s="223"/>
      <c r="C76" s="261" t="s">
        <v>312</v>
      </c>
      <c r="D76" s="264">
        <v>207000</v>
      </c>
      <c r="E76" s="216">
        <v>4300</v>
      </c>
      <c r="F76" s="224">
        <f>D76-E76</f>
        <v>202700</v>
      </c>
      <c r="G76" s="174" t="e">
        <f>#REF!-#REF!</f>
        <v>#REF!</v>
      </c>
    </row>
    <row r="77" spans="1:7" s="37" customFormat="1" ht="11.25" customHeight="1" thickBot="1">
      <c r="A77" s="227"/>
      <c r="B77" s="228"/>
      <c r="C77" s="280"/>
      <c r="D77" s="229"/>
      <c r="E77" s="229"/>
      <c r="F77" s="229"/>
      <c r="G77" s="174" t="e">
        <f>#REF!-#REF!</f>
        <v>#REF!</v>
      </c>
    </row>
    <row r="78" spans="1:7" s="37" customFormat="1" ht="42.75" customHeight="1" thickBot="1">
      <c r="A78" s="234" t="s">
        <v>352</v>
      </c>
      <c r="B78" s="222"/>
      <c r="C78" s="278" t="s">
        <v>313</v>
      </c>
      <c r="D78" s="212">
        <f>D79</f>
        <v>174000</v>
      </c>
      <c r="E78" s="212">
        <f>E79</f>
        <v>45874.23</v>
      </c>
      <c r="F78" s="212">
        <f>D78-E78</f>
        <v>128125.76999999999</v>
      </c>
      <c r="G78" s="174"/>
    </row>
    <row r="79" spans="1:7" s="30" customFormat="1" ht="15" customHeight="1" thickBot="1">
      <c r="A79" s="215" t="s">
        <v>110</v>
      </c>
      <c r="B79" s="223"/>
      <c r="C79" s="261" t="s">
        <v>314</v>
      </c>
      <c r="D79" s="264">
        <v>174000</v>
      </c>
      <c r="E79" s="216">
        <v>45874.23</v>
      </c>
      <c r="F79" s="224">
        <f>D79-E79</f>
        <v>128125.76999999999</v>
      </c>
      <c r="G79" s="173" t="e">
        <f>#REF!-#REF!</f>
        <v>#REF!</v>
      </c>
    </row>
    <row r="80" spans="1:7" s="37" customFormat="1" ht="10.5" customHeight="1" thickBot="1">
      <c r="A80" s="227"/>
      <c r="B80" s="228"/>
      <c r="C80" s="280"/>
      <c r="D80" s="229"/>
      <c r="E80" s="229"/>
      <c r="F80" s="229"/>
      <c r="G80" s="174" t="e">
        <f>#REF!-#REF!</f>
        <v>#REF!</v>
      </c>
    </row>
    <row r="81" spans="1:8" s="30" customFormat="1" ht="33.75" customHeight="1" thickBot="1">
      <c r="A81" s="234" t="s">
        <v>353</v>
      </c>
      <c r="B81" s="222"/>
      <c r="C81" s="278" t="s">
        <v>315</v>
      </c>
      <c r="D81" s="212">
        <f>D82+D83+D84+D85+D86+D87+D88+D89</f>
        <v>1021040.5</v>
      </c>
      <c r="E81" s="212">
        <f>E82+E83+E84+E85+E86+E87+E88+E89</f>
        <v>308934.69</v>
      </c>
      <c r="F81" s="212">
        <f>F82+F83+F84+F85+F86+F87+F88+F89</f>
        <v>712105.81</v>
      </c>
      <c r="G81" s="175"/>
      <c r="H81" s="37"/>
    </row>
    <row r="82" spans="1:7" s="37" customFormat="1" ht="15" customHeight="1" thickBot="1">
      <c r="A82" s="215" t="s">
        <v>113</v>
      </c>
      <c r="B82" s="220"/>
      <c r="C82" s="261" t="s">
        <v>316</v>
      </c>
      <c r="D82" s="264">
        <v>188000</v>
      </c>
      <c r="E82" s="265">
        <v>67291.59</v>
      </c>
      <c r="F82" s="224">
        <f aca="true" t="shared" si="0" ref="F82:F87">D82-E82</f>
        <v>120708.41</v>
      </c>
      <c r="G82" s="174" t="e">
        <f>#REF!-#REF!</f>
        <v>#REF!</v>
      </c>
    </row>
    <row r="83" spans="1:8" s="30" customFormat="1" ht="15.75" customHeight="1" thickBot="1">
      <c r="A83" s="215" t="s">
        <v>149</v>
      </c>
      <c r="B83" s="220"/>
      <c r="C83" s="261" t="s">
        <v>317</v>
      </c>
      <c r="D83" s="264">
        <v>273940</v>
      </c>
      <c r="E83" s="265">
        <v>39298.11</v>
      </c>
      <c r="F83" s="224">
        <f t="shared" si="0"/>
        <v>234641.89</v>
      </c>
      <c r="G83" s="175"/>
      <c r="H83" s="37"/>
    </row>
    <row r="84" spans="1:7" s="30" customFormat="1" ht="16.5" customHeight="1" thickBot="1">
      <c r="A84" s="215" t="s">
        <v>108</v>
      </c>
      <c r="B84" s="215"/>
      <c r="C84" s="261" t="s">
        <v>318</v>
      </c>
      <c r="D84" s="264">
        <v>320200</v>
      </c>
      <c r="E84" s="265">
        <v>105964.63</v>
      </c>
      <c r="F84" s="224">
        <f t="shared" si="0"/>
        <v>214235.37</v>
      </c>
      <c r="G84" s="173" t="e">
        <f>#REF!-#REF!</f>
        <v>#REF!</v>
      </c>
    </row>
    <row r="85" spans="1:8" s="37" customFormat="1" ht="15" customHeight="1" thickBot="1">
      <c r="A85" s="215" t="s">
        <v>125</v>
      </c>
      <c r="B85" s="215"/>
      <c r="C85" s="261" t="s">
        <v>319</v>
      </c>
      <c r="D85" s="264">
        <v>8500</v>
      </c>
      <c r="E85" s="265">
        <v>400.5</v>
      </c>
      <c r="F85" s="224">
        <f t="shared" si="0"/>
        <v>8099.5</v>
      </c>
      <c r="G85" s="174" t="e">
        <f>#REF!-#REF!</f>
        <v>#REF!</v>
      </c>
      <c r="H85" s="30"/>
    </row>
    <row r="86" spans="1:8" s="30" customFormat="1" ht="15" customHeight="1" thickBot="1">
      <c r="A86" s="215" t="s">
        <v>128</v>
      </c>
      <c r="B86" s="223"/>
      <c r="C86" s="261" t="s">
        <v>320</v>
      </c>
      <c r="D86" s="264">
        <v>38000</v>
      </c>
      <c r="E86" s="265">
        <v>27990</v>
      </c>
      <c r="F86" s="224">
        <f t="shared" si="0"/>
        <v>10010</v>
      </c>
      <c r="G86" s="174" t="e">
        <f>#REF!-#REF!</f>
        <v>#REF!</v>
      </c>
      <c r="H86" s="37"/>
    </row>
    <row r="87" spans="1:7" s="30" customFormat="1" ht="15" customHeight="1" thickBot="1">
      <c r="A87" s="215" t="s">
        <v>128</v>
      </c>
      <c r="B87" s="223"/>
      <c r="C87" s="261" t="s">
        <v>321</v>
      </c>
      <c r="D87" s="264">
        <v>190000</v>
      </c>
      <c r="E87" s="265">
        <v>67989.86</v>
      </c>
      <c r="F87" s="224">
        <f t="shared" si="0"/>
        <v>122010.14</v>
      </c>
      <c r="G87" s="174" t="e">
        <f>#REF!-#REF!</f>
        <v>#REF!</v>
      </c>
    </row>
    <row r="88" spans="1:8" s="37" customFormat="1" ht="15" customHeight="1" thickBot="1">
      <c r="A88" s="215" t="s">
        <v>125</v>
      </c>
      <c r="B88" s="215"/>
      <c r="C88" s="261" t="s">
        <v>445</v>
      </c>
      <c r="D88" s="264">
        <v>900.5</v>
      </c>
      <c r="E88" s="265">
        <v>0</v>
      </c>
      <c r="F88" s="224">
        <f>D88-E88</f>
        <v>900.5</v>
      </c>
      <c r="G88" s="174" t="e">
        <f>#REF!-#REF!</f>
        <v>#REF!</v>
      </c>
      <c r="H88" s="30"/>
    </row>
    <row r="89" spans="1:8" s="206" customFormat="1" ht="15" customHeight="1" thickBot="1">
      <c r="A89" s="231" t="s">
        <v>125</v>
      </c>
      <c r="B89" s="231"/>
      <c r="C89" s="281" t="s">
        <v>472</v>
      </c>
      <c r="D89" s="264">
        <v>1500</v>
      </c>
      <c r="E89" s="265">
        <v>0</v>
      </c>
      <c r="F89" s="230">
        <f>D89-E89</f>
        <v>1500</v>
      </c>
      <c r="G89" s="205" t="e">
        <f>#REF!-#REF!</f>
        <v>#REF!</v>
      </c>
      <c r="H89" s="204"/>
    </row>
    <row r="90" spans="1:8" s="37" customFormat="1" ht="11.25" customHeight="1" thickBot="1">
      <c r="A90" s="231"/>
      <c r="B90" s="232"/>
      <c r="C90" s="281"/>
      <c r="D90" s="230"/>
      <c r="E90" s="230"/>
      <c r="F90" s="230"/>
      <c r="G90" s="174" t="e">
        <f>#REF!-#REF!</f>
        <v>#REF!</v>
      </c>
      <c r="H90" s="30"/>
    </row>
    <row r="91" spans="1:8" s="37" customFormat="1" ht="71.25" customHeight="1" thickBot="1">
      <c r="A91" s="234" t="s">
        <v>404</v>
      </c>
      <c r="B91" s="219"/>
      <c r="C91" s="278" t="s">
        <v>322</v>
      </c>
      <c r="D91" s="212">
        <f>D92</f>
        <v>2230193.71</v>
      </c>
      <c r="E91" s="212">
        <f>E92</f>
        <v>732254</v>
      </c>
      <c r="F91" s="212">
        <f>D91-E91</f>
        <v>1497939.71</v>
      </c>
      <c r="G91" s="174" t="e">
        <f>#REF!-#REF!</f>
        <v>#REF!</v>
      </c>
      <c r="H91" s="30"/>
    </row>
    <row r="92" spans="1:8" s="37" customFormat="1" ht="15" customHeight="1" thickBot="1">
      <c r="A92" s="215" t="s">
        <v>102</v>
      </c>
      <c r="B92" s="220"/>
      <c r="C92" s="261" t="s">
        <v>323</v>
      </c>
      <c r="D92" s="264">
        <v>2230193.71</v>
      </c>
      <c r="E92" s="265">
        <v>732254</v>
      </c>
      <c r="F92" s="224">
        <f>D92-E92</f>
        <v>1497939.71</v>
      </c>
      <c r="G92" s="174" t="e">
        <f>#REF!-#REF!</f>
        <v>#REF!</v>
      </c>
      <c r="H92" s="190"/>
    </row>
    <row r="93" spans="1:8" s="37" customFormat="1" ht="10.5" customHeight="1" thickBot="1">
      <c r="A93" s="215"/>
      <c r="B93" s="220"/>
      <c r="C93" s="261"/>
      <c r="D93" s="264"/>
      <c r="E93" s="265"/>
      <c r="F93" s="224"/>
      <c r="G93" s="174"/>
      <c r="H93" s="190"/>
    </row>
    <row r="94" spans="1:8" s="37" customFormat="1" ht="71.25" customHeight="1" thickBot="1">
      <c r="A94" s="234" t="s">
        <v>405</v>
      </c>
      <c r="B94" s="219"/>
      <c r="C94" s="278" t="s">
        <v>324</v>
      </c>
      <c r="D94" s="212">
        <f>D95</f>
        <v>673559.29</v>
      </c>
      <c r="E94" s="212">
        <f>E95</f>
        <v>185625.77</v>
      </c>
      <c r="F94" s="212">
        <f>D94-E94</f>
        <v>487933.52</v>
      </c>
      <c r="G94" s="174" t="e">
        <f>#REF!-#REF!</f>
        <v>#REF!</v>
      </c>
      <c r="H94" s="30"/>
    </row>
    <row r="95" spans="1:8" s="37" customFormat="1" ht="15" customHeight="1" thickBot="1">
      <c r="A95" s="215" t="s">
        <v>106</v>
      </c>
      <c r="B95" s="220"/>
      <c r="C95" s="261" t="s">
        <v>325</v>
      </c>
      <c r="D95" s="264">
        <v>673559.29</v>
      </c>
      <c r="E95" s="265">
        <v>185625.77</v>
      </c>
      <c r="F95" s="224">
        <f>D95-E95</f>
        <v>487933.52</v>
      </c>
      <c r="G95" s="174" t="e">
        <f>#REF!-#REF!</f>
        <v>#REF!</v>
      </c>
      <c r="H95" s="190"/>
    </row>
    <row r="96" spans="1:7" s="30" customFormat="1" ht="11.25" customHeight="1" thickBot="1">
      <c r="A96" s="227"/>
      <c r="B96" s="228"/>
      <c r="C96" s="280"/>
      <c r="D96" s="229"/>
      <c r="E96" s="229"/>
      <c r="F96" s="229"/>
      <c r="G96" s="174" t="e">
        <f>#REF!-#REF!</f>
        <v>#REF!</v>
      </c>
    </row>
    <row r="97" spans="1:8" s="206" customFormat="1" ht="71.25" customHeight="1" thickBot="1">
      <c r="A97" s="357" t="s">
        <v>404</v>
      </c>
      <c r="B97" s="361"/>
      <c r="C97" s="359" t="s">
        <v>473</v>
      </c>
      <c r="D97" s="360">
        <f>D98</f>
        <v>551459.29</v>
      </c>
      <c r="E97" s="360">
        <f>E98</f>
        <v>0</v>
      </c>
      <c r="F97" s="360">
        <f>F98</f>
        <v>551459.29</v>
      </c>
      <c r="G97" s="205" t="e">
        <f>#REF!-#REF!</f>
        <v>#REF!</v>
      </c>
      <c r="H97" s="204"/>
    </row>
    <row r="98" spans="1:8" s="206" customFormat="1" ht="15" customHeight="1" thickBot="1">
      <c r="A98" s="231" t="s">
        <v>102</v>
      </c>
      <c r="B98" s="228"/>
      <c r="C98" s="281" t="s">
        <v>474</v>
      </c>
      <c r="D98" s="264">
        <v>551459.29</v>
      </c>
      <c r="E98" s="265">
        <v>0</v>
      </c>
      <c r="F98" s="230">
        <f>D98-E98</f>
        <v>551459.29</v>
      </c>
      <c r="G98" s="205" t="e">
        <f>#REF!-#REF!</f>
        <v>#REF!</v>
      </c>
      <c r="H98" s="204"/>
    </row>
    <row r="99" spans="1:8" s="206" customFormat="1" ht="10.5" customHeight="1" thickBot="1">
      <c r="A99" s="231"/>
      <c r="B99" s="228"/>
      <c r="C99" s="281"/>
      <c r="D99" s="264"/>
      <c r="E99" s="265"/>
      <c r="F99" s="230"/>
      <c r="G99" s="205"/>
      <c r="H99" s="204"/>
    </row>
    <row r="100" spans="1:8" s="206" customFormat="1" ht="71.25" customHeight="1" thickBot="1">
      <c r="A100" s="357" t="s">
        <v>405</v>
      </c>
      <c r="B100" s="361"/>
      <c r="C100" s="359" t="s">
        <v>475</v>
      </c>
      <c r="D100" s="360">
        <f>D101</f>
        <v>166540.7</v>
      </c>
      <c r="E100" s="360">
        <f>E101</f>
        <v>0</v>
      </c>
      <c r="F100" s="360">
        <f>F101</f>
        <v>166540.7</v>
      </c>
      <c r="G100" s="205" t="e">
        <f>#REF!-#REF!</f>
        <v>#REF!</v>
      </c>
      <c r="H100" s="204"/>
    </row>
    <row r="101" spans="1:8" s="206" customFormat="1" ht="15" customHeight="1" thickBot="1">
      <c r="A101" s="231" t="s">
        <v>106</v>
      </c>
      <c r="B101" s="228"/>
      <c r="C101" s="281" t="s">
        <v>476</v>
      </c>
      <c r="D101" s="264">
        <v>166540.7</v>
      </c>
      <c r="E101" s="265">
        <v>0</v>
      </c>
      <c r="F101" s="230">
        <f>D101-E101</f>
        <v>166540.7</v>
      </c>
      <c r="G101" s="205" t="e">
        <f>#REF!-#REF!</f>
        <v>#REF!</v>
      </c>
      <c r="H101" s="204"/>
    </row>
    <row r="102" spans="1:7" s="30" customFormat="1" ht="11.25" customHeight="1" thickBot="1">
      <c r="A102" s="227"/>
      <c r="B102" s="228"/>
      <c r="C102" s="280"/>
      <c r="D102" s="229"/>
      <c r="E102" s="229"/>
      <c r="F102" s="229"/>
      <c r="G102" s="174" t="e">
        <f>#REF!-#REF!</f>
        <v>#REF!</v>
      </c>
    </row>
    <row r="103" spans="1:7" s="30" customFormat="1" ht="63.75" customHeight="1" thickBot="1">
      <c r="A103" s="234" t="s">
        <v>354</v>
      </c>
      <c r="B103" s="219"/>
      <c r="C103" s="278" t="s">
        <v>329</v>
      </c>
      <c r="D103" s="212">
        <f>D104</f>
        <v>445000</v>
      </c>
      <c r="E103" s="212">
        <f>E104</f>
        <v>30855.46</v>
      </c>
      <c r="F103" s="212">
        <f>D103-E103</f>
        <v>414144.54</v>
      </c>
      <c r="G103" s="175"/>
    </row>
    <row r="104" spans="1:7" s="30" customFormat="1" ht="15.75" customHeight="1" thickBot="1">
      <c r="A104" s="215" t="s">
        <v>104</v>
      </c>
      <c r="B104" s="220"/>
      <c r="C104" s="261" t="s">
        <v>328</v>
      </c>
      <c r="D104" s="264">
        <v>445000</v>
      </c>
      <c r="E104" s="265">
        <v>30855.46</v>
      </c>
      <c r="F104" s="216">
        <f>D104-E104</f>
        <v>414144.54</v>
      </c>
      <c r="G104" s="174"/>
    </row>
    <row r="105" spans="1:8" s="190" customFormat="1" ht="17.25" customHeight="1" thickBot="1">
      <c r="A105" s="231"/>
      <c r="B105" s="228"/>
      <c r="C105" s="281"/>
      <c r="D105" s="230"/>
      <c r="E105" s="230"/>
      <c r="F105" s="230"/>
      <c r="G105" s="188" t="e">
        <f>#REF!-#REF!</f>
        <v>#REF!</v>
      </c>
      <c r="H105" s="30"/>
    </row>
    <row r="106" spans="1:7" s="30" customFormat="1" ht="58.5" customHeight="1" thickBot="1">
      <c r="A106" s="234" t="s">
        <v>355</v>
      </c>
      <c r="B106" s="219"/>
      <c r="C106" s="278" t="s">
        <v>326</v>
      </c>
      <c r="D106" s="212">
        <f>D107</f>
        <v>42700</v>
      </c>
      <c r="E106" s="212">
        <f>E107</f>
        <v>10320.93</v>
      </c>
      <c r="F106" s="212">
        <f>D106-E106</f>
        <v>32379.07</v>
      </c>
      <c r="G106" s="175"/>
    </row>
    <row r="107" spans="1:8" s="30" customFormat="1" ht="15" customHeight="1" thickBot="1">
      <c r="A107" s="215" t="s">
        <v>110</v>
      </c>
      <c r="B107" s="220"/>
      <c r="C107" s="261" t="s">
        <v>327</v>
      </c>
      <c r="D107" s="264">
        <v>42700</v>
      </c>
      <c r="E107" s="265">
        <v>10320.93</v>
      </c>
      <c r="F107" s="216">
        <f>D107-E107</f>
        <v>32379.07</v>
      </c>
      <c r="G107" s="174"/>
      <c r="H107" s="286"/>
    </row>
    <row r="108" spans="1:8" s="190" customFormat="1" ht="11.25" customHeight="1" thickBot="1">
      <c r="A108" s="231"/>
      <c r="B108" s="228"/>
      <c r="C108" s="281"/>
      <c r="D108" s="230"/>
      <c r="E108" s="230"/>
      <c r="F108" s="230"/>
      <c r="G108" s="188" t="e">
        <f>#REF!-#REF!</f>
        <v>#REF!</v>
      </c>
      <c r="H108" s="30"/>
    </row>
    <row r="109" spans="1:7" s="190" customFormat="1" ht="69" customHeight="1" thickBot="1">
      <c r="A109" s="234" t="s">
        <v>356</v>
      </c>
      <c r="B109" s="219"/>
      <c r="C109" s="278" t="s">
        <v>334</v>
      </c>
      <c r="D109" s="212">
        <f>D110+D111+D112+D113+D114+D115</f>
        <v>1161692.48</v>
      </c>
      <c r="E109" s="212">
        <f>E110+E111+E112+E113+E114+E115</f>
        <v>287985.17</v>
      </c>
      <c r="F109" s="212">
        <f>F110+F111+F112+F113+F114+F115</f>
        <v>873707.3099999999</v>
      </c>
      <c r="G109" s="212" t="e">
        <f>G110+G111+G112+G113+G114+G115</f>
        <v>#REF!</v>
      </c>
    </row>
    <row r="110" spans="1:7" s="204" customFormat="1" ht="15" customHeight="1" thickBot="1">
      <c r="A110" s="231" t="s">
        <v>125</v>
      </c>
      <c r="B110" s="228"/>
      <c r="C110" s="281" t="s">
        <v>446</v>
      </c>
      <c r="D110" s="264">
        <v>8000</v>
      </c>
      <c r="E110" s="265">
        <v>0</v>
      </c>
      <c r="F110" s="230">
        <f aca="true" t="shared" si="1" ref="F110:F115">D110-E110</f>
        <v>8000</v>
      </c>
      <c r="G110" s="203" t="e">
        <f>#REF!-#REF!</f>
        <v>#REF!</v>
      </c>
    </row>
    <row r="111" spans="1:7" s="204" customFormat="1" ht="15" customHeight="1" thickBot="1">
      <c r="A111" s="231" t="s">
        <v>113</v>
      </c>
      <c r="B111" s="228"/>
      <c r="C111" s="281" t="s">
        <v>330</v>
      </c>
      <c r="D111" s="264">
        <v>693800</v>
      </c>
      <c r="E111" s="265">
        <v>205663.27</v>
      </c>
      <c r="F111" s="230">
        <f t="shared" si="1"/>
        <v>488136.73</v>
      </c>
      <c r="G111" s="203" t="e">
        <f>#REF!-#REF!</f>
        <v>#REF!</v>
      </c>
    </row>
    <row r="112" spans="1:7" s="204" customFormat="1" ht="15" customHeight="1" thickBot="1">
      <c r="A112" s="231" t="s">
        <v>127</v>
      </c>
      <c r="B112" s="228"/>
      <c r="C112" s="281" t="s">
        <v>331</v>
      </c>
      <c r="D112" s="264">
        <v>306692.48</v>
      </c>
      <c r="E112" s="265">
        <v>54433.58</v>
      </c>
      <c r="F112" s="230">
        <f t="shared" si="1"/>
        <v>252258.89999999997</v>
      </c>
      <c r="G112" s="203" t="e">
        <f>#REF!-#REF!</f>
        <v>#REF!</v>
      </c>
    </row>
    <row r="113" spans="1:7" s="204" customFormat="1" ht="15" customHeight="1" thickBot="1">
      <c r="A113" s="231" t="s">
        <v>108</v>
      </c>
      <c r="B113" s="228"/>
      <c r="C113" s="281" t="s">
        <v>332</v>
      </c>
      <c r="D113" s="264">
        <v>77000</v>
      </c>
      <c r="E113" s="265">
        <v>27888.32</v>
      </c>
      <c r="F113" s="230">
        <f t="shared" si="1"/>
        <v>49111.68</v>
      </c>
      <c r="G113" s="203" t="e">
        <f>#REF!-#REF!</f>
        <v>#REF!</v>
      </c>
    </row>
    <row r="114" spans="1:7" s="204" customFormat="1" ht="15" customHeight="1" thickBot="1">
      <c r="A114" s="231" t="s">
        <v>125</v>
      </c>
      <c r="B114" s="233"/>
      <c r="C114" s="281" t="s">
        <v>333</v>
      </c>
      <c r="D114" s="264">
        <v>46200</v>
      </c>
      <c r="E114" s="265">
        <v>0</v>
      </c>
      <c r="F114" s="230">
        <f t="shared" si="1"/>
        <v>46200</v>
      </c>
      <c r="G114" s="205"/>
    </row>
    <row r="115" spans="1:7" s="204" customFormat="1" ht="15.75" customHeight="1" thickBot="1">
      <c r="A115" s="231" t="s">
        <v>125</v>
      </c>
      <c r="B115" s="228"/>
      <c r="C115" s="281" t="s">
        <v>465</v>
      </c>
      <c r="D115" s="264">
        <v>30000</v>
      </c>
      <c r="E115" s="265">
        <v>0</v>
      </c>
      <c r="F115" s="230">
        <f t="shared" si="1"/>
        <v>30000</v>
      </c>
      <c r="G115" s="203" t="e">
        <f>#REF!-#REF!</f>
        <v>#REF!</v>
      </c>
    </row>
    <row r="116" spans="1:7" s="204" customFormat="1" ht="12" customHeight="1" thickBot="1">
      <c r="A116" s="231"/>
      <c r="B116" s="228"/>
      <c r="C116" s="281"/>
      <c r="D116" s="264"/>
      <c r="E116" s="265"/>
      <c r="F116" s="230"/>
      <c r="G116" s="205"/>
    </row>
    <row r="117" spans="1:7" s="190" customFormat="1" ht="69" customHeight="1" thickBot="1">
      <c r="A117" s="234" t="s">
        <v>356</v>
      </c>
      <c r="B117" s="219"/>
      <c r="C117" s="278" t="s">
        <v>477</v>
      </c>
      <c r="D117" s="212">
        <f>D118+D119</f>
        <v>8500</v>
      </c>
      <c r="E117" s="212">
        <f>E118+E119</f>
        <v>6512</v>
      </c>
      <c r="F117" s="212">
        <f>F118+F119</f>
        <v>1988</v>
      </c>
      <c r="G117" s="188"/>
    </row>
    <row r="118" spans="1:7" s="30" customFormat="1" ht="15" customHeight="1" thickBot="1">
      <c r="A118" s="215" t="s">
        <v>125</v>
      </c>
      <c r="B118" s="226"/>
      <c r="C118" s="261" t="s">
        <v>357</v>
      </c>
      <c r="D118" s="264">
        <v>5500</v>
      </c>
      <c r="E118" s="265">
        <v>4312</v>
      </c>
      <c r="F118" s="230">
        <f>D118-E118</f>
        <v>1188</v>
      </c>
      <c r="G118" s="176"/>
    </row>
    <row r="119" spans="1:7" s="204" customFormat="1" ht="15" customHeight="1" thickBot="1">
      <c r="A119" s="231" t="s">
        <v>125</v>
      </c>
      <c r="B119" s="233"/>
      <c r="C119" s="281" t="s">
        <v>433</v>
      </c>
      <c r="D119" s="264">
        <v>3000</v>
      </c>
      <c r="E119" s="265">
        <v>2200</v>
      </c>
      <c r="F119" s="230">
        <f>D119-E119</f>
        <v>800</v>
      </c>
      <c r="G119" s="205"/>
    </row>
    <row r="120" spans="1:7" s="30" customFormat="1" ht="10.5" customHeight="1" thickBot="1">
      <c r="A120" s="231"/>
      <c r="B120" s="228"/>
      <c r="C120" s="281"/>
      <c r="D120" s="230"/>
      <c r="E120" s="230"/>
      <c r="F120" s="230"/>
      <c r="G120" s="174" t="e">
        <f>#REF!-#REF!</f>
        <v>#REF!</v>
      </c>
    </row>
    <row r="121" spans="1:7" s="30" customFormat="1" ht="71.25" customHeight="1" thickBot="1">
      <c r="A121" s="234" t="s">
        <v>406</v>
      </c>
      <c r="B121" s="219"/>
      <c r="C121" s="278" t="s">
        <v>358</v>
      </c>
      <c r="D121" s="212">
        <f>D122</f>
        <v>330000</v>
      </c>
      <c r="E121" s="212">
        <f>E122</f>
        <v>86702.71</v>
      </c>
      <c r="F121" s="212">
        <f>D121-E121</f>
        <v>243297.28999999998</v>
      </c>
      <c r="G121" s="173" t="e">
        <f>#REF!-#REF!</f>
        <v>#REF!</v>
      </c>
    </row>
    <row r="122" spans="1:8" s="30" customFormat="1" ht="15" customHeight="1" thickBot="1">
      <c r="A122" s="215" t="s">
        <v>102</v>
      </c>
      <c r="B122" s="220"/>
      <c r="C122" s="261" t="s">
        <v>359</v>
      </c>
      <c r="D122" s="264">
        <v>330000</v>
      </c>
      <c r="E122" s="265">
        <v>86702.71</v>
      </c>
      <c r="F122" s="224">
        <f>D122-E122</f>
        <v>243297.28999999998</v>
      </c>
      <c r="G122" s="174" t="e">
        <f>#REF!-#REF!</f>
        <v>#REF!</v>
      </c>
      <c r="H122" s="190"/>
    </row>
    <row r="123" spans="1:7" s="30" customFormat="1" ht="11.25" customHeight="1" thickBot="1">
      <c r="A123" s="214"/>
      <c r="B123" s="239"/>
      <c r="C123" s="263"/>
      <c r="D123" s="216"/>
      <c r="E123" s="216"/>
      <c r="F123" s="224"/>
      <c r="G123" s="174" t="e">
        <f>#REF!-#REF!</f>
        <v>#REF!</v>
      </c>
    </row>
    <row r="124" spans="1:7" s="30" customFormat="1" ht="71.25" customHeight="1" thickBot="1">
      <c r="A124" s="234" t="s">
        <v>406</v>
      </c>
      <c r="B124" s="219"/>
      <c r="C124" s="278" t="s">
        <v>361</v>
      </c>
      <c r="D124" s="212">
        <f>D125</f>
        <v>99660</v>
      </c>
      <c r="E124" s="212">
        <f>E125</f>
        <v>12028.72</v>
      </c>
      <c r="F124" s="212">
        <f>D124-E124</f>
        <v>87631.28</v>
      </c>
      <c r="G124" s="173" t="e">
        <f>#REF!-#REF!</f>
        <v>#REF!</v>
      </c>
    </row>
    <row r="125" spans="1:7" s="30" customFormat="1" ht="15" customHeight="1" thickBot="1">
      <c r="A125" s="215" t="s">
        <v>106</v>
      </c>
      <c r="B125" s="220"/>
      <c r="C125" s="261" t="s">
        <v>360</v>
      </c>
      <c r="D125" s="264">
        <v>99660</v>
      </c>
      <c r="E125" s="265">
        <v>12028.72</v>
      </c>
      <c r="F125" s="224">
        <f>D125-E125</f>
        <v>87631.28</v>
      </c>
      <c r="G125" s="174" t="e">
        <f>#REF!-#REF!</f>
        <v>#REF!</v>
      </c>
    </row>
    <row r="126" spans="1:7" s="30" customFormat="1" ht="10.5" customHeight="1" thickBot="1">
      <c r="A126" s="231"/>
      <c r="B126" s="228"/>
      <c r="C126" s="281"/>
      <c r="D126" s="230"/>
      <c r="E126" s="230"/>
      <c r="F126" s="230"/>
      <c r="G126" s="174" t="e">
        <f>#REF!-#REF!</f>
        <v>#REF!</v>
      </c>
    </row>
    <row r="127" spans="1:8" s="30" customFormat="1" ht="72.75" customHeight="1" thickBot="1">
      <c r="A127" s="234" t="s">
        <v>407</v>
      </c>
      <c r="B127" s="219"/>
      <c r="C127" s="278" t="s">
        <v>362</v>
      </c>
      <c r="D127" s="212">
        <f>D128</f>
        <v>1080200</v>
      </c>
      <c r="E127" s="212">
        <f>E128</f>
        <v>248584.83</v>
      </c>
      <c r="F127" s="212">
        <f>D127-E127</f>
        <v>831615.17</v>
      </c>
      <c r="G127" s="174" t="e">
        <f>#REF!-#REF!</f>
        <v>#REF!</v>
      </c>
      <c r="H127" s="37"/>
    </row>
    <row r="128" spans="1:8" s="30" customFormat="1" ht="15" customHeight="1" thickBot="1">
      <c r="A128" s="215" t="s">
        <v>102</v>
      </c>
      <c r="B128" s="220"/>
      <c r="C128" s="261" t="s">
        <v>363</v>
      </c>
      <c r="D128" s="264">
        <v>1080200</v>
      </c>
      <c r="E128" s="265">
        <v>248584.83</v>
      </c>
      <c r="F128" s="224">
        <f>D128-E128</f>
        <v>831615.17</v>
      </c>
      <c r="G128" s="174" t="e">
        <f>#REF!-#REF!</f>
        <v>#REF!</v>
      </c>
      <c r="H128" s="197"/>
    </row>
    <row r="129" spans="1:7" s="30" customFormat="1" ht="10.5" customHeight="1" thickBot="1">
      <c r="A129" s="215"/>
      <c r="B129" s="220"/>
      <c r="C129" s="261"/>
      <c r="D129" s="264"/>
      <c r="E129" s="265"/>
      <c r="F129" s="224"/>
      <c r="G129" s="174"/>
    </row>
    <row r="130" spans="1:8" s="30" customFormat="1" ht="81" customHeight="1" thickBot="1">
      <c r="A130" s="234" t="s">
        <v>407</v>
      </c>
      <c r="B130" s="219"/>
      <c r="C130" s="278" t="s">
        <v>364</v>
      </c>
      <c r="D130" s="212">
        <f>D131</f>
        <v>326230</v>
      </c>
      <c r="E130" s="212">
        <f>E131</f>
        <v>68573.55</v>
      </c>
      <c r="F130" s="212">
        <f>D130-E130</f>
        <v>257656.45</v>
      </c>
      <c r="G130" s="174" t="e">
        <f>#REF!-#REF!</f>
        <v>#REF!</v>
      </c>
      <c r="H130" s="37"/>
    </row>
    <row r="131" spans="1:7" s="30" customFormat="1" ht="15" customHeight="1" thickBot="1">
      <c r="A131" s="215" t="s">
        <v>106</v>
      </c>
      <c r="B131" s="220"/>
      <c r="C131" s="261" t="s">
        <v>366</v>
      </c>
      <c r="D131" s="264">
        <v>326230</v>
      </c>
      <c r="E131" s="265">
        <v>68573.55</v>
      </c>
      <c r="F131" s="224">
        <f>D131-E131</f>
        <v>257656.45</v>
      </c>
      <c r="G131" s="174"/>
    </row>
    <row r="132" spans="1:7" s="30" customFormat="1" ht="10.5" customHeight="1" thickBot="1">
      <c r="A132" s="231"/>
      <c r="B132" s="228"/>
      <c r="C132" s="281"/>
      <c r="D132" s="264"/>
      <c r="E132" s="265"/>
      <c r="F132" s="230"/>
      <c r="G132" s="174"/>
    </row>
    <row r="133" spans="1:7" s="30" customFormat="1" ht="72" customHeight="1" thickBot="1">
      <c r="A133" s="234" t="s">
        <v>365</v>
      </c>
      <c r="B133" s="219"/>
      <c r="C133" s="278" t="s">
        <v>362</v>
      </c>
      <c r="D133" s="212">
        <f>D134</f>
        <v>2000</v>
      </c>
      <c r="E133" s="212">
        <f>E134</f>
        <v>1200</v>
      </c>
      <c r="F133" s="212">
        <f>D133-E133</f>
        <v>800</v>
      </c>
      <c r="G133" s="173" t="e">
        <f>#REF!-#REF!</f>
        <v>#REF!</v>
      </c>
    </row>
    <row r="134" spans="1:8" s="30" customFormat="1" ht="17.25" customHeight="1" thickBot="1">
      <c r="A134" s="215" t="s">
        <v>104</v>
      </c>
      <c r="B134" s="220"/>
      <c r="C134" s="261" t="s">
        <v>368</v>
      </c>
      <c r="D134" s="216">
        <v>2000</v>
      </c>
      <c r="E134" s="216">
        <v>1200</v>
      </c>
      <c r="F134" s="216">
        <f>D134-E134</f>
        <v>800</v>
      </c>
      <c r="G134" s="174" t="e">
        <f>#REF!-#REF!</f>
        <v>#REF!</v>
      </c>
      <c r="H134" s="286"/>
    </row>
    <row r="135" spans="1:7" s="30" customFormat="1" ht="15" customHeight="1" thickBot="1">
      <c r="A135" s="227"/>
      <c r="B135" s="228"/>
      <c r="C135" s="280"/>
      <c r="D135" s="229"/>
      <c r="E135" s="229"/>
      <c r="F135" s="229"/>
      <c r="G135" s="174" t="e">
        <f>#REF!-#REF!</f>
        <v>#REF!</v>
      </c>
    </row>
    <row r="136" spans="1:7" s="30" customFormat="1" ht="42" customHeight="1" thickBot="1">
      <c r="A136" s="234" t="s">
        <v>408</v>
      </c>
      <c r="B136" s="219"/>
      <c r="C136" s="278" t="s">
        <v>367</v>
      </c>
      <c r="D136" s="212">
        <f>D137+D138</f>
        <v>25000</v>
      </c>
      <c r="E136" s="212">
        <f>E137+E138</f>
        <v>2461</v>
      </c>
      <c r="F136" s="212">
        <f>D136-E136</f>
        <v>22539</v>
      </c>
      <c r="G136" s="174"/>
    </row>
    <row r="137" spans="1:8" s="30" customFormat="1" ht="15" customHeight="1" thickBot="1">
      <c r="A137" s="215" t="s">
        <v>125</v>
      </c>
      <c r="B137" s="220"/>
      <c r="C137" s="261" t="s">
        <v>369</v>
      </c>
      <c r="D137" s="216">
        <v>15000</v>
      </c>
      <c r="E137" s="216">
        <v>2461</v>
      </c>
      <c r="F137" s="230">
        <f>D137-E137</f>
        <v>12539</v>
      </c>
      <c r="G137" s="173" t="e">
        <f>#REF!-#REF!</f>
        <v>#REF!</v>
      </c>
      <c r="H137" s="286"/>
    </row>
    <row r="138" spans="1:8" s="30" customFormat="1" ht="15" customHeight="1" thickBot="1">
      <c r="A138" s="215" t="s">
        <v>128</v>
      </c>
      <c r="B138" s="220"/>
      <c r="C138" s="261" t="s">
        <v>370</v>
      </c>
      <c r="D138" s="216">
        <v>10000</v>
      </c>
      <c r="E138" s="216">
        <v>0</v>
      </c>
      <c r="F138" s="230">
        <f>D138-E138</f>
        <v>10000</v>
      </c>
      <c r="G138" s="173" t="e">
        <f>#REF!-#REF!</f>
        <v>#REF!</v>
      </c>
      <c r="H138" s="197"/>
    </row>
    <row r="139" spans="1:7" s="30" customFormat="1" ht="10.5" customHeight="1" thickBot="1">
      <c r="A139" s="231"/>
      <c r="B139" s="228"/>
      <c r="C139" s="281"/>
      <c r="D139" s="230"/>
      <c r="E139" s="230"/>
      <c r="F139" s="230"/>
      <c r="G139" s="174" t="e">
        <f>#REF!-#REF!</f>
        <v>#REF!</v>
      </c>
    </row>
    <row r="140" spans="1:8" s="37" customFormat="1" ht="51.75" customHeight="1" thickBot="1">
      <c r="A140" s="234" t="s">
        <v>372</v>
      </c>
      <c r="B140" s="222"/>
      <c r="C140" s="278" t="s">
        <v>371</v>
      </c>
      <c r="D140" s="212">
        <f>D141+D142</f>
        <v>531612.68</v>
      </c>
      <c r="E140" s="212">
        <f>E141+E142</f>
        <v>69717.2</v>
      </c>
      <c r="F140" s="212">
        <f>F141+F142</f>
        <v>461895.48000000004</v>
      </c>
      <c r="G140" s="174" t="e">
        <f>#REF!-#REF!</f>
        <v>#REF!</v>
      </c>
      <c r="H140" s="30"/>
    </row>
    <row r="141" spans="1:7" s="204" customFormat="1" ht="15" customHeight="1" thickBot="1">
      <c r="A141" s="231" t="s">
        <v>108</v>
      </c>
      <c r="B141" s="232"/>
      <c r="C141" s="281" t="s">
        <v>373</v>
      </c>
      <c r="D141" s="230">
        <v>528612.68</v>
      </c>
      <c r="E141" s="230">
        <v>69717.2</v>
      </c>
      <c r="F141" s="230">
        <f>D141-E141</f>
        <v>458895.48000000004</v>
      </c>
      <c r="G141" s="203" t="e">
        <f>#REF!-#REF!</f>
        <v>#REF!</v>
      </c>
    </row>
    <row r="142" spans="1:7" s="204" customFormat="1" ht="15" customHeight="1" thickBot="1">
      <c r="A142" s="231" t="s">
        <v>108</v>
      </c>
      <c r="B142" s="232"/>
      <c r="C142" s="281" t="s">
        <v>447</v>
      </c>
      <c r="D142" s="230">
        <v>3000</v>
      </c>
      <c r="E142" s="230">
        <v>0</v>
      </c>
      <c r="F142" s="230">
        <f>D142-E142</f>
        <v>3000</v>
      </c>
      <c r="G142" s="203" t="e">
        <f>#REF!-#REF!</f>
        <v>#REF!</v>
      </c>
    </row>
    <row r="143" spans="1:7" s="30" customFormat="1" ht="11.25" customHeight="1" thickBot="1">
      <c r="A143" s="227"/>
      <c r="B143" s="228"/>
      <c r="C143" s="281"/>
      <c r="D143" s="229"/>
      <c r="E143" s="229"/>
      <c r="F143" s="229"/>
      <c r="G143" s="174" t="e">
        <f>#REF!-#REF!</f>
        <v>#REF!</v>
      </c>
    </row>
    <row r="144" spans="1:8" s="190" customFormat="1" ht="50.25" customHeight="1" thickBot="1">
      <c r="A144" s="234" t="s">
        <v>478</v>
      </c>
      <c r="B144" s="219"/>
      <c r="C144" s="278" t="s">
        <v>374</v>
      </c>
      <c r="D144" s="212">
        <f>D145</f>
        <v>314000</v>
      </c>
      <c r="E144" s="212">
        <f>E145</f>
        <v>74587.8</v>
      </c>
      <c r="F144" s="212">
        <f>D144-E144</f>
        <v>239412.2</v>
      </c>
      <c r="G144" s="188"/>
      <c r="H144" s="30"/>
    </row>
    <row r="145" spans="1:7" s="190" customFormat="1" ht="36.75" customHeight="1" thickBot="1">
      <c r="A145" s="215" t="s">
        <v>124</v>
      </c>
      <c r="B145" s="223"/>
      <c r="C145" s="261" t="s">
        <v>375</v>
      </c>
      <c r="D145" s="216">
        <v>314000</v>
      </c>
      <c r="E145" s="216">
        <v>74587.8</v>
      </c>
      <c r="F145" s="230">
        <f>D145-E145</f>
        <v>239412.2</v>
      </c>
      <c r="G145" s="189" t="e">
        <f>#REF!-#REF!</f>
        <v>#REF!</v>
      </c>
    </row>
    <row r="146" spans="1:8" s="190" customFormat="1" ht="11.25" customHeight="1" thickBot="1">
      <c r="A146" s="231"/>
      <c r="B146" s="233"/>
      <c r="C146" s="281"/>
      <c r="D146" s="230"/>
      <c r="E146" s="230"/>
      <c r="F146" s="230"/>
      <c r="G146" s="189" t="e">
        <f>#REF!-#REF!</f>
        <v>#REF!</v>
      </c>
      <c r="H146" s="30"/>
    </row>
    <row r="147" spans="1:8" s="190" customFormat="1" ht="68.25" customHeight="1" thickBot="1">
      <c r="A147" s="234" t="s">
        <v>376</v>
      </c>
      <c r="B147" s="219"/>
      <c r="C147" s="278" t="s">
        <v>377</v>
      </c>
      <c r="D147" s="212">
        <f>D148</f>
        <v>4797010</v>
      </c>
      <c r="E147" s="212">
        <f>E148</f>
        <v>695701.78</v>
      </c>
      <c r="F147" s="212">
        <f>D147-E147</f>
        <v>4101308.2199999997</v>
      </c>
      <c r="G147" s="188"/>
      <c r="H147" s="30"/>
    </row>
    <row r="148" spans="1:8" s="190" customFormat="1" ht="15" customHeight="1" thickBot="1">
      <c r="A148" s="215" t="s">
        <v>115</v>
      </c>
      <c r="B148" s="223"/>
      <c r="C148" s="261" t="s">
        <v>378</v>
      </c>
      <c r="D148" s="264">
        <v>4797010</v>
      </c>
      <c r="E148" s="265">
        <v>695701.78</v>
      </c>
      <c r="F148" s="216">
        <f>D148-E148</f>
        <v>4101308.2199999997</v>
      </c>
      <c r="G148" s="189" t="e">
        <f>#REF!-#REF!</f>
        <v>#REF!</v>
      </c>
      <c r="H148" s="30"/>
    </row>
    <row r="149" spans="1:8" s="190" customFormat="1" ht="10.5" customHeight="1" thickBot="1">
      <c r="A149" s="231"/>
      <c r="B149" s="233"/>
      <c r="C149" s="281"/>
      <c r="D149" s="230"/>
      <c r="E149" s="230"/>
      <c r="F149" s="230"/>
      <c r="G149" s="189"/>
      <c r="H149" s="187"/>
    </row>
    <row r="150" spans="1:8" s="30" customFormat="1" ht="51" customHeight="1" thickBot="1">
      <c r="A150" s="234" t="s">
        <v>379</v>
      </c>
      <c r="B150" s="219"/>
      <c r="C150" s="278" t="s">
        <v>380</v>
      </c>
      <c r="D150" s="212">
        <f>D151+D152</f>
        <v>390000</v>
      </c>
      <c r="E150" s="212">
        <f>E151+E152</f>
        <v>127599.23999999999</v>
      </c>
      <c r="F150" s="212">
        <f>D150-E150</f>
        <v>262400.76</v>
      </c>
      <c r="G150" s="175"/>
      <c r="H150" s="187"/>
    </row>
    <row r="151" spans="1:8" s="30" customFormat="1" ht="15" customHeight="1" thickBot="1">
      <c r="A151" s="215" t="s">
        <v>267</v>
      </c>
      <c r="B151" s="226"/>
      <c r="C151" s="261" t="s">
        <v>381</v>
      </c>
      <c r="D151" s="264">
        <v>270000</v>
      </c>
      <c r="E151" s="265">
        <v>111328.31</v>
      </c>
      <c r="F151" s="230">
        <f>D151-E151</f>
        <v>158671.69</v>
      </c>
      <c r="G151" s="177"/>
      <c r="H151" s="187"/>
    </row>
    <row r="152" spans="1:8" s="30" customFormat="1" ht="15" customHeight="1" thickBot="1">
      <c r="A152" s="215" t="s">
        <v>115</v>
      </c>
      <c r="B152" s="223"/>
      <c r="C152" s="261" t="s">
        <v>382</v>
      </c>
      <c r="D152" s="264">
        <v>120000</v>
      </c>
      <c r="E152" s="265">
        <v>16270.93</v>
      </c>
      <c r="F152" s="230">
        <f>D152-E152</f>
        <v>103729.07</v>
      </c>
      <c r="G152" s="177" t="e">
        <f>#REF!-#REF!</f>
        <v>#REF!</v>
      </c>
      <c r="H152" s="190"/>
    </row>
    <row r="153" spans="1:8" s="30" customFormat="1" ht="10.5" customHeight="1" thickBot="1">
      <c r="A153" s="255"/>
      <c r="B153" s="256"/>
      <c r="C153" s="282"/>
      <c r="D153" s="257"/>
      <c r="E153" s="257"/>
      <c r="F153" s="257"/>
      <c r="G153" s="177"/>
      <c r="H153" s="190"/>
    </row>
    <row r="154" spans="1:7" s="190" customFormat="1" ht="48" customHeight="1" thickBot="1">
      <c r="A154" s="234" t="s">
        <v>385</v>
      </c>
      <c r="B154" s="219"/>
      <c r="C154" s="278" t="s">
        <v>383</v>
      </c>
      <c r="D154" s="212">
        <f>D155</f>
        <v>145371</v>
      </c>
      <c r="E154" s="212">
        <f>E155</f>
        <v>21573.57</v>
      </c>
      <c r="F154" s="213">
        <f>D154-E154</f>
        <v>123797.43</v>
      </c>
      <c r="G154" s="188" t="e">
        <f>#REF!-#REF!</f>
        <v>#REF!</v>
      </c>
    </row>
    <row r="155" spans="1:8" s="187" customFormat="1" ht="15" customHeight="1" thickBot="1">
      <c r="A155" s="215" t="s">
        <v>115</v>
      </c>
      <c r="B155" s="220"/>
      <c r="C155" s="261" t="s">
        <v>384</v>
      </c>
      <c r="D155" s="264">
        <v>145371</v>
      </c>
      <c r="E155" s="265">
        <v>21573.57</v>
      </c>
      <c r="F155" s="216">
        <f>D155-E155</f>
        <v>123797.43</v>
      </c>
      <c r="G155" s="176" t="e">
        <f>#REF!-#REF!</f>
        <v>#REF!</v>
      </c>
      <c r="H155" s="185"/>
    </row>
    <row r="156" spans="1:7" s="190" customFormat="1" ht="10.5" customHeight="1" thickBot="1">
      <c r="A156" s="231"/>
      <c r="B156" s="228"/>
      <c r="C156" s="281"/>
      <c r="D156" s="230"/>
      <c r="E156" s="230"/>
      <c r="F156" s="230"/>
      <c r="G156" s="176">
        <f>F144</f>
        <v>239412.2</v>
      </c>
    </row>
    <row r="157" spans="1:8" s="37" customFormat="1" ht="68.25" customHeight="1" thickBot="1">
      <c r="A157" s="234" t="s">
        <v>386</v>
      </c>
      <c r="B157" s="219"/>
      <c r="C157" s="278" t="s">
        <v>387</v>
      </c>
      <c r="D157" s="212">
        <f>D158+D159</f>
        <v>58000</v>
      </c>
      <c r="E157" s="212">
        <f>E158+E159</f>
        <v>0</v>
      </c>
      <c r="F157" s="212">
        <f>D157-E157</f>
        <v>58000</v>
      </c>
      <c r="G157" s="178"/>
      <c r="H157" s="190"/>
    </row>
    <row r="158" spans="1:8" s="30" customFormat="1" ht="15" customHeight="1" thickBot="1">
      <c r="A158" s="215" t="s">
        <v>267</v>
      </c>
      <c r="B158" s="220"/>
      <c r="C158" s="261" t="s">
        <v>388</v>
      </c>
      <c r="D158" s="264">
        <v>40000</v>
      </c>
      <c r="E158" s="265">
        <v>0</v>
      </c>
      <c r="F158" s="230">
        <f>D158-E158</f>
        <v>40000</v>
      </c>
      <c r="G158" s="130" t="e">
        <f>#REF!-#REF!</f>
        <v>#REF!</v>
      </c>
      <c r="H158" s="289"/>
    </row>
    <row r="159" spans="1:8" s="30" customFormat="1" ht="15" customHeight="1" thickBot="1">
      <c r="A159" s="215" t="s">
        <v>115</v>
      </c>
      <c r="B159" s="220"/>
      <c r="C159" s="261" t="s">
        <v>389</v>
      </c>
      <c r="D159" s="264">
        <v>18000</v>
      </c>
      <c r="E159" s="265">
        <v>0</v>
      </c>
      <c r="F159" s="230">
        <f>D159-E159</f>
        <v>18000</v>
      </c>
      <c r="G159" s="130" t="e">
        <f>#REF!-#REF!</f>
        <v>#REF!</v>
      </c>
      <c r="H159" s="288"/>
    </row>
    <row r="160" spans="1:8" s="30" customFormat="1" ht="10.5" customHeight="1" thickBot="1">
      <c r="A160" s="231"/>
      <c r="B160" s="228"/>
      <c r="C160" s="281"/>
      <c r="D160" s="230"/>
      <c r="E160" s="230"/>
      <c r="F160" s="230"/>
      <c r="G160" s="130"/>
      <c r="H160" s="190"/>
    </row>
    <row r="161" spans="1:8" s="206" customFormat="1" ht="68.25" customHeight="1" thickBot="1">
      <c r="A161" s="357" t="s">
        <v>450</v>
      </c>
      <c r="B161" s="361"/>
      <c r="C161" s="359" t="s">
        <v>434</v>
      </c>
      <c r="D161" s="360">
        <f>D162</f>
        <v>145151.3</v>
      </c>
      <c r="E161" s="360">
        <f>E162</f>
        <v>45151.3</v>
      </c>
      <c r="F161" s="360">
        <f>F162</f>
        <v>99999.99999999999</v>
      </c>
      <c r="G161" s="362"/>
      <c r="H161" s="204"/>
    </row>
    <row r="162" spans="1:8" s="204" customFormat="1" ht="15" customHeight="1" thickBot="1">
      <c r="A162" s="231" t="s">
        <v>102</v>
      </c>
      <c r="B162" s="228"/>
      <c r="C162" s="281" t="s">
        <v>435</v>
      </c>
      <c r="D162" s="264">
        <v>145151.3</v>
      </c>
      <c r="E162" s="265">
        <v>45151.3</v>
      </c>
      <c r="F162" s="230">
        <f>D162-E162</f>
        <v>99999.99999999999</v>
      </c>
      <c r="G162" s="363" t="e">
        <f>#REF!-#REF!</f>
        <v>#REF!</v>
      </c>
      <c r="H162" s="364"/>
    </row>
    <row r="163" spans="1:7" s="204" customFormat="1" ht="12.75" customHeight="1" thickBot="1">
      <c r="A163" s="231"/>
      <c r="B163" s="228"/>
      <c r="C163" s="281"/>
      <c r="D163" s="230"/>
      <c r="E163" s="230"/>
      <c r="F163" s="230"/>
      <c r="G163" s="363"/>
    </row>
    <row r="164" spans="1:8" s="206" customFormat="1" ht="68.25" customHeight="1" thickBot="1">
      <c r="A164" s="357" t="s">
        <v>451</v>
      </c>
      <c r="B164" s="361"/>
      <c r="C164" s="359" t="s">
        <v>436</v>
      </c>
      <c r="D164" s="360">
        <f>D165</f>
        <v>43236.02</v>
      </c>
      <c r="E164" s="360">
        <f>E165</f>
        <v>12236.02</v>
      </c>
      <c r="F164" s="360">
        <f>F165</f>
        <v>30999.999999999996</v>
      </c>
      <c r="G164" s="362"/>
      <c r="H164" s="204"/>
    </row>
    <row r="165" spans="1:8" s="204" customFormat="1" ht="15" customHeight="1" thickBot="1">
      <c r="A165" s="231" t="s">
        <v>438</v>
      </c>
      <c r="B165" s="228"/>
      <c r="C165" s="281" t="s">
        <v>437</v>
      </c>
      <c r="D165" s="264">
        <v>43236.02</v>
      </c>
      <c r="E165" s="265">
        <v>12236.02</v>
      </c>
      <c r="F165" s="230">
        <f>D165-E165</f>
        <v>30999.999999999996</v>
      </c>
      <c r="G165" s="363" t="e">
        <f>#REF!-#REF!</f>
        <v>#REF!</v>
      </c>
      <c r="H165" s="364"/>
    </row>
    <row r="166" spans="1:8" s="204" customFormat="1" ht="12" customHeight="1" thickBot="1">
      <c r="A166" s="231"/>
      <c r="B166" s="228"/>
      <c r="C166" s="281"/>
      <c r="D166" s="264"/>
      <c r="E166" s="265"/>
      <c r="F166" s="230"/>
      <c r="G166" s="365"/>
      <c r="H166" s="364"/>
    </row>
    <row r="167" spans="1:8" s="206" customFormat="1" ht="68.25" customHeight="1" thickBot="1">
      <c r="A167" s="357" t="s">
        <v>448</v>
      </c>
      <c r="B167" s="361"/>
      <c r="C167" s="359" t="s">
        <v>449</v>
      </c>
      <c r="D167" s="360">
        <f>D168+D169+D170</f>
        <v>543292.81</v>
      </c>
      <c r="E167" s="360">
        <f>E168+E169+E170</f>
        <v>198312</v>
      </c>
      <c r="F167" s="360">
        <f>F168+F169+F170</f>
        <v>344980.81</v>
      </c>
      <c r="G167" s="362"/>
      <c r="H167" s="204"/>
    </row>
    <row r="168" spans="1:8" s="204" customFormat="1" ht="15" customHeight="1" thickBot="1">
      <c r="A168" s="231" t="s">
        <v>108</v>
      </c>
      <c r="B168" s="228"/>
      <c r="C168" s="281" t="s">
        <v>452</v>
      </c>
      <c r="D168" s="264">
        <v>478292.81</v>
      </c>
      <c r="E168" s="265">
        <v>198312</v>
      </c>
      <c r="F168" s="230">
        <f>D168-E168</f>
        <v>279980.81</v>
      </c>
      <c r="G168" s="363" t="e">
        <f>#REF!-#REF!</f>
        <v>#REF!</v>
      </c>
      <c r="H168" s="364"/>
    </row>
    <row r="169" spans="1:8" s="204" customFormat="1" ht="15" customHeight="1" thickBot="1">
      <c r="A169" s="231" t="s">
        <v>125</v>
      </c>
      <c r="B169" s="228"/>
      <c r="C169" s="281" t="s">
        <v>453</v>
      </c>
      <c r="D169" s="264">
        <v>50000</v>
      </c>
      <c r="E169" s="265">
        <v>0</v>
      </c>
      <c r="F169" s="230">
        <f>D169-E169</f>
        <v>50000</v>
      </c>
      <c r="G169" s="363" t="e">
        <f>#REF!-#REF!</f>
        <v>#REF!</v>
      </c>
      <c r="H169" s="364"/>
    </row>
    <row r="170" spans="1:8" s="204" customFormat="1" ht="15" customHeight="1" thickBot="1">
      <c r="A170" s="231" t="s">
        <v>128</v>
      </c>
      <c r="B170" s="228"/>
      <c r="C170" s="281" t="s">
        <v>454</v>
      </c>
      <c r="D170" s="264">
        <v>15000</v>
      </c>
      <c r="E170" s="265">
        <v>0</v>
      </c>
      <c r="F170" s="230">
        <f>D170-E170</f>
        <v>15000</v>
      </c>
      <c r="G170" s="363" t="e">
        <f>#REF!-#REF!</f>
        <v>#REF!</v>
      </c>
      <c r="H170" s="364"/>
    </row>
    <row r="171" spans="1:7" s="204" customFormat="1" ht="15.75" customHeight="1" thickBot="1">
      <c r="A171" s="231"/>
      <c r="B171" s="228"/>
      <c r="C171" s="281"/>
      <c r="D171" s="230"/>
      <c r="E171" s="230"/>
      <c r="F171" s="230"/>
      <c r="G171" s="363"/>
    </row>
    <row r="172" spans="1:8" s="190" customFormat="1" ht="57.75" customHeight="1" thickBot="1">
      <c r="A172" s="234" t="s">
        <v>390</v>
      </c>
      <c r="B172" s="211"/>
      <c r="C172" s="278" t="s">
        <v>455</v>
      </c>
      <c r="D172" s="212">
        <f>D173</f>
        <v>837600</v>
      </c>
      <c r="E172" s="212">
        <f>E173</f>
        <v>209400</v>
      </c>
      <c r="F172" s="212">
        <f>D172-E172</f>
        <v>628200</v>
      </c>
      <c r="G172" s="156" t="e">
        <f>#REF!-#REF!</f>
        <v>#REF!</v>
      </c>
      <c r="H172" s="30"/>
    </row>
    <row r="173" spans="1:7" s="190" customFormat="1" ht="15" customHeight="1" thickBot="1">
      <c r="A173" s="214" t="s">
        <v>134</v>
      </c>
      <c r="B173" s="215"/>
      <c r="C173" s="261" t="s">
        <v>456</v>
      </c>
      <c r="D173" s="264">
        <v>837600</v>
      </c>
      <c r="E173" s="265">
        <v>209400</v>
      </c>
      <c r="F173" s="216">
        <f>D173-E173</f>
        <v>628200</v>
      </c>
      <c r="G173" s="156" t="e">
        <f>#REF!-#REF!</f>
        <v>#REF!</v>
      </c>
    </row>
    <row r="174" spans="1:8" s="185" customFormat="1" ht="10.5" customHeight="1" thickBot="1">
      <c r="A174" s="227"/>
      <c r="B174" s="231"/>
      <c r="C174" s="281"/>
      <c r="D174" s="229"/>
      <c r="E174" s="229"/>
      <c r="F174" s="229"/>
      <c r="G174" s="186"/>
      <c r="H174" s="30"/>
    </row>
    <row r="175" spans="1:8" s="190" customFormat="1" ht="51" customHeight="1" thickBot="1">
      <c r="A175" s="234" t="s">
        <v>391</v>
      </c>
      <c r="B175" s="211"/>
      <c r="C175" s="278" t="s">
        <v>392</v>
      </c>
      <c r="D175" s="212">
        <f>D176</f>
        <v>487800</v>
      </c>
      <c r="E175" s="212">
        <f>E176</f>
        <v>0</v>
      </c>
      <c r="F175" s="212">
        <f>D175-E175</f>
        <v>487800</v>
      </c>
      <c r="G175" s="156" t="e">
        <f>#REF!-#REF!</f>
        <v>#REF!</v>
      </c>
      <c r="H175" s="30"/>
    </row>
    <row r="176" spans="1:7" s="190" customFormat="1" ht="15" customHeight="1" thickBot="1">
      <c r="A176" s="214" t="s">
        <v>134</v>
      </c>
      <c r="B176" s="215"/>
      <c r="C176" s="261" t="s">
        <v>393</v>
      </c>
      <c r="D176" s="264">
        <v>487800</v>
      </c>
      <c r="E176" s="265">
        <v>0</v>
      </c>
      <c r="F176" s="216">
        <f>D176-E176</f>
        <v>487800</v>
      </c>
      <c r="G176" s="156" t="e">
        <f>#REF!-#REF!</f>
        <v>#REF!</v>
      </c>
    </row>
    <row r="177" spans="1:8" s="30" customFormat="1" ht="10.5" customHeight="1" thickBot="1">
      <c r="A177" s="214"/>
      <c r="B177" s="244"/>
      <c r="C177" s="263"/>
      <c r="D177" s="216"/>
      <c r="E177" s="216"/>
      <c r="F177" s="224"/>
      <c r="G177" s="178"/>
      <c r="H177" s="37"/>
    </row>
    <row r="178" spans="1:8" s="190" customFormat="1" ht="54" customHeight="1" thickBot="1">
      <c r="A178" s="234" t="s">
        <v>394</v>
      </c>
      <c r="B178" s="211"/>
      <c r="C178" s="278" t="s">
        <v>396</v>
      </c>
      <c r="D178" s="212">
        <f>D179</f>
        <v>20635122.21</v>
      </c>
      <c r="E178" s="212">
        <f>E179</f>
        <v>4132791</v>
      </c>
      <c r="F178" s="212">
        <f>D178-E178</f>
        <v>16502331.21</v>
      </c>
      <c r="G178" s="156" t="e">
        <f>#REF!-#REF!</f>
        <v>#REF!</v>
      </c>
      <c r="H178" s="30"/>
    </row>
    <row r="179" spans="1:7" s="190" customFormat="1" ht="15" customHeight="1" thickBot="1">
      <c r="A179" s="214" t="s">
        <v>134</v>
      </c>
      <c r="B179" s="215"/>
      <c r="C179" s="261" t="s">
        <v>395</v>
      </c>
      <c r="D179" s="264">
        <v>20635122.21</v>
      </c>
      <c r="E179" s="265">
        <v>4132791</v>
      </c>
      <c r="F179" s="216">
        <f>D179-E179</f>
        <v>16502331.21</v>
      </c>
      <c r="G179" s="156" t="e">
        <f>#REF!-#REF!</f>
        <v>#REF!</v>
      </c>
    </row>
    <row r="180" spans="1:8" s="30" customFormat="1" ht="10.5" customHeight="1" thickBot="1">
      <c r="A180" s="214"/>
      <c r="B180" s="244"/>
      <c r="C180" s="263"/>
      <c r="D180" s="216"/>
      <c r="E180" s="216"/>
      <c r="F180" s="224"/>
      <c r="G180" s="175"/>
      <c r="H180" s="192"/>
    </row>
    <row r="181" spans="1:8" s="190" customFormat="1" ht="49.5" customHeight="1" thickBot="1">
      <c r="A181" s="234" t="s">
        <v>397</v>
      </c>
      <c r="B181" s="211"/>
      <c r="C181" s="278" t="s">
        <v>398</v>
      </c>
      <c r="D181" s="212">
        <f>D182</f>
        <v>0</v>
      </c>
      <c r="E181" s="212">
        <f>E182</f>
        <v>0</v>
      </c>
      <c r="F181" s="212">
        <f>D181-E181</f>
        <v>0</v>
      </c>
      <c r="G181" s="156" t="e">
        <f>#REF!-#REF!</f>
        <v>#REF!</v>
      </c>
      <c r="H181" s="30"/>
    </row>
    <row r="182" spans="1:7" s="190" customFormat="1" ht="15" customHeight="1" thickBot="1">
      <c r="A182" s="214" t="s">
        <v>134</v>
      </c>
      <c r="B182" s="215"/>
      <c r="C182" s="261" t="s">
        <v>399</v>
      </c>
      <c r="D182" s="264">
        <v>0</v>
      </c>
      <c r="E182" s="265">
        <v>0</v>
      </c>
      <c r="F182" s="216">
        <f>D182-E182</f>
        <v>0</v>
      </c>
      <c r="G182" s="156" t="e">
        <f>#REF!-#REF!</f>
        <v>#REF!</v>
      </c>
    </row>
    <row r="183" spans="1:8" s="30" customFormat="1" ht="10.5" customHeight="1" thickBot="1">
      <c r="A183" s="214"/>
      <c r="B183" s="244"/>
      <c r="C183" s="263"/>
      <c r="D183" s="216"/>
      <c r="E183" s="216"/>
      <c r="F183" s="224"/>
      <c r="G183" s="175"/>
      <c r="H183" s="192"/>
    </row>
    <row r="184" spans="1:8" s="190" customFormat="1" ht="51" customHeight="1" thickBot="1">
      <c r="A184" s="234" t="s">
        <v>397</v>
      </c>
      <c r="B184" s="211"/>
      <c r="C184" s="278" t="s">
        <v>400</v>
      </c>
      <c r="D184" s="212">
        <f>D185</f>
        <v>207260.48</v>
      </c>
      <c r="E184" s="212">
        <f>E185</f>
        <v>0</v>
      </c>
      <c r="F184" s="212">
        <f>D184-E184</f>
        <v>207260.48</v>
      </c>
      <c r="G184" s="156" t="e">
        <f>#REF!-#REF!</f>
        <v>#REF!</v>
      </c>
      <c r="H184" s="30"/>
    </row>
    <row r="185" spans="1:7" s="190" customFormat="1" ht="14.25" customHeight="1" thickBot="1">
      <c r="A185" s="214" t="s">
        <v>134</v>
      </c>
      <c r="B185" s="215"/>
      <c r="C185" s="261" t="s">
        <v>401</v>
      </c>
      <c r="D185" s="264">
        <v>207260.48</v>
      </c>
      <c r="E185" s="265">
        <v>0</v>
      </c>
      <c r="F185" s="216">
        <f>D185-E185</f>
        <v>207260.48</v>
      </c>
      <c r="G185" s="156" t="e">
        <f>#REF!-#REF!</f>
        <v>#REF!</v>
      </c>
    </row>
    <row r="186" spans="1:8" s="30" customFormat="1" ht="9.75" customHeight="1" thickBot="1">
      <c r="A186" s="214"/>
      <c r="B186" s="244"/>
      <c r="C186" s="263"/>
      <c r="D186" s="216"/>
      <c r="E186" s="216"/>
      <c r="F186" s="224"/>
      <c r="G186" s="175"/>
      <c r="H186" s="192"/>
    </row>
    <row r="187" spans="1:7" s="120" customFormat="1" ht="81" customHeight="1" thickBot="1">
      <c r="A187" s="234" t="s">
        <v>402</v>
      </c>
      <c r="B187" s="241"/>
      <c r="C187" s="278" t="s">
        <v>398</v>
      </c>
      <c r="D187" s="242">
        <f>D188</f>
        <v>6960090</v>
      </c>
      <c r="E187" s="242">
        <f>E188</f>
        <v>6408020</v>
      </c>
      <c r="F187" s="212">
        <f>D187-E187</f>
        <v>552070</v>
      </c>
      <c r="G187" s="173" t="e">
        <f>#REF!-#REF!</f>
        <v>#REF!</v>
      </c>
    </row>
    <row r="188" spans="1:8" s="192" customFormat="1" ht="15" customHeight="1" thickBot="1">
      <c r="A188" s="215" t="s">
        <v>134</v>
      </c>
      <c r="B188" s="226"/>
      <c r="C188" s="261" t="s">
        <v>399</v>
      </c>
      <c r="D188" s="243">
        <v>6960090</v>
      </c>
      <c r="E188" s="243">
        <v>6408020</v>
      </c>
      <c r="F188" s="216">
        <f>D188-E188</f>
        <v>552070</v>
      </c>
      <c r="G188" s="188" t="e">
        <f>#REF!-#REF!</f>
        <v>#REF!</v>
      </c>
      <c r="H188" s="285"/>
    </row>
    <row r="189" spans="1:7" s="192" customFormat="1" ht="10.5" customHeight="1" thickBot="1">
      <c r="A189" s="231"/>
      <c r="B189" s="233"/>
      <c r="C189" s="281"/>
      <c r="D189" s="258"/>
      <c r="E189" s="258"/>
      <c r="F189" s="230"/>
      <c r="G189" s="188"/>
    </row>
    <row r="190" spans="1:7" s="192" customFormat="1" ht="69" customHeight="1" thickBot="1">
      <c r="A190" s="234" t="s">
        <v>457</v>
      </c>
      <c r="B190" s="241"/>
      <c r="C190" s="278" t="s">
        <v>458</v>
      </c>
      <c r="D190" s="242">
        <f>D191</f>
        <v>360700</v>
      </c>
      <c r="E190" s="242">
        <f>E191</f>
        <v>95875.6</v>
      </c>
      <c r="F190" s="242">
        <f>D190-E190</f>
        <v>264824.4</v>
      </c>
      <c r="G190" s="188"/>
    </row>
    <row r="191" spans="1:8" s="192" customFormat="1" ht="15" customHeight="1" thickBot="1">
      <c r="A191" s="215" t="s">
        <v>125</v>
      </c>
      <c r="B191" s="226"/>
      <c r="C191" s="261" t="s">
        <v>459</v>
      </c>
      <c r="D191" s="264">
        <v>360700</v>
      </c>
      <c r="E191" s="265">
        <v>95875.6</v>
      </c>
      <c r="F191" s="216">
        <f>D191-E191</f>
        <v>264824.4</v>
      </c>
      <c r="G191" s="188"/>
      <c r="H191" s="287"/>
    </row>
    <row r="192" spans="1:8" s="192" customFormat="1" ht="13.5" customHeight="1" thickBot="1">
      <c r="A192" s="215"/>
      <c r="B192" s="226"/>
      <c r="C192" s="261"/>
      <c r="D192" s="264"/>
      <c r="E192" s="265"/>
      <c r="F192" s="216"/>
      <c r="G192" s="189"/>
      <c r="H192" s="287"/>
    </row>
    <row r="193" spans="1:8" s="206" customFormat="1" ht="83.25" customHeight="1" thickBot="1">
      <c r="A193" s="357" t="s">
        <v>460</v>
      </c>
      <c r="B193" s="361"/>
      <c r="C193" s="359" t="s">
        <v>462</v>
      </c>
      <c r="D193" s="360">
        <f>D194+D195</f>
        <v>280000</v>
      </c>
      <c r="E193" s="360">
        <f>E194+E195</f>
        <v>163711.72999999998</v>
      </c>
      <c r="F193" s="360">
        <f>F194+F195</f>
        <v>116288.27</v>
      </c>
      <c r="G193" s="362"/>
      <c r="H193" s="204"/>
    </row>
    <row r="194" spans="1:8" s="204" customFormat="1" ht="15" customHeight="1" thickBot="1">
      <c r="A194" s="231" t="s">
        <v>125</v>
      </c>
      <c r="B194" s="228"/>
      <c r="C194" s="281" t="s">
        <v>464</v>
      </c>
      <c r="D194" s="264">
        <v>140000</v>
      </c>
      <c r="E194" s="265">
        <v>74288.25</v>
      </c>
      <c r="F194" s="230">
        <f>D194-E194</f>
        <v>65711.75</v>
      </c>
      <c r="G194" s="363" t="e">
        <f>#REF!-#REF!</f>
        <v>#REF!</v>
      </c>
      <c r="H194" s="364"/>
    </row>
    <row r="195" spans="1:8" s="204" customFormat="1" ht="15" customHeight="1" thickBot="1">
      <c r="A195" s="231" t="s">
        <v>125</v>
      </c>
      <c r="B195" s="228"/>
      <c r="C195" s="281" t="s">
        <v>463</v>
      </c>
      <c r="D195" s="264">
        <v>140000</v>
      </c>
      <c r="E195" s="265">
        <v>89423.48</v>
      </c>
      <c r="F195" s="230">
        <f>D195-E195</f>
        <v>50576.520000000004</v>
      </c>
      <c r="G195" s="363" t="e">
        <f>#REF!-#REF!</f>
        <v>#REF!</v>
      </c>
      <c r="H195" s="364"/>
    </row>
    <row r="196" spans="1:8" s="204" customFormat="1" ht="15" customHeight="1" thickBot="1">
      <c r="A196" s="231"/>
      <c r="B196" s="228"/>
      <c r="C196" s="281"/>
      <c r="D196" s="264"/>
      <c r="E196" s="265"/>
      <c r="F196" s="230"/>
      <c r="G196" s="365"/>
      <c r="H196" s="364"/>
    </row>
    <row r="197" spans="1:8" s="206" customFormat="1" ht="83.25" customHeight="1" thickBot="1">
      <c r="A197" s="357" t="s">
        <v>439</v>
      </c>
      <c r="B197" s="361"/>
      <c r="C197" s="359" t="s">
        <v>440</v>
      </c>
      <c r="D197" s="360">
        <f>D198</f>
        <v>276839.39</v>
      </c>
      <c r="E197" s="360">
        <f>E198</f>
        <v>159820.91</v>
      </c>
      <c r="F197" s="360">
        <f>F198</f>
        <v>117018.48000000001</v>
      </c>
      <c r="G197" s="362"/>
      <c r="H197" s="204"/>
    </row>
    <row r="198" spans="1:8" s="204" customFormat="1" ht="15" customHeight="1" thickBot="1">
      <c r="A198" s="231" t="s">
        <v>102</v>
      </c>
      <c r="B198" s="228"/>
      <c r="C198" s="281" t="s">
        <v>441</v>
      </c>
      <c r="D198" s="264">
        <v>276839.39</v>
      </c>
      <c r="E198" s="265">
        <v>159820.91</v>
      </c>
      <c r="F198" s="230">
        <f>D198-E198</f>
        <v>117018.48000000001</v>
      </c>
      <c r="G198" s="363" t="e">
        <f>#REF!-#REF!</f>
        <v>#REF!</v>
      </c>
      <c r="H198" s="364"/>
    </row>
    <row r="199" spans="1:7" s="204" customFormat="1" ht="10.5" customHeight="1" thickBot="1">
      <c r="A199" s="231"/>
      <c r="B199" s="228"/>
      <c r="C199" s="281"/>
      <c r="D199" s="230"/>
      <c r="E199" s="230"/>
      <c r="F199" s="230"/>
      <c r="G199" s="363"/>
    </row>
    <row r="200" spans="1:8" s="206" customFormat="1" ht="93" customHeight="1" thickBot="1">
      <c r="A200" s="366" t="s">
        <v>461</v>
      </c>
      <c r="B200" s="361"/>
      <c r="C200" s="359" t="s">
        <v>442</v>
      </c>
      <c r="D200" s="360">
        <f>D201</f>
        <v>83605.52</v>
      </c>
      <c r="E200" s="360">
        <f>E201</f>
        <v>37096.35</v>
      </c>
      <c r="F200" s="360">
        <f>F201</f>
        <v>46509.170000000006</v>
      </c>
      <c r="G200" s="362"/>
      <c r="H200" s="204"/>
    </row>
    <row r="201" spans="1:8" s="204" customFormat="1" ht="15" customHeight="1" thickBot="1">
      <c r="A201" s="231" t="s">
        <v>438</v>
      </c>
      <c r="B201" s="228"/>
      <c r="C201" s="281" t="s">
        <v>443</v>
      </c>
      <c r="D201" s="264">
        <v>83605.52</v>
      </c>
      <c r="E201" s="265">
        <v>37096.35</v>
      </c>
      <c r="F201" s="230">
        <f>D201-E201</f>
        <v>46509.170000000006</v>
      </c>
      <c r="G201" s="363" t="e">
        <f>#REF!-#REF!</f>
        <v>#REF!</v>
      </c>
      <c r="H201" s="364"/>
    </row>
    <row r="202" spans="1:7" s="204" customFormat="1" ht="12.75" customHeight="1" thickBot="1">
      <c r="A202" s="231"/>
      <c r="B202" s="228"/>
      <c r="C202" s="281"/>
      <c r="D202" s="230"/>
      <c r="E202" s="230"/>
      <c r="F202" s="230"/>
      <c r="G202" s="363"/>
    </row>
    <row r="203" spans="1:8" s="192" customFormat="1" ht="18" customHeight="1" thickBot="1">
      <c r="A203" s="246" t="s">
        <v>258</v>
      </c>
      <c r="B203" s="247"/>
      <c r="C203" s="283" t="s">
        <v>409</v>
      </c>
      <c r="D203" s="248">
        <f>D208+D214+D217+D219+D221+D223+D229+D231</f>
        <v>58747502.38</v>
      </c>
      <c r="E203" s="248">
        <f>E208+E214+E217+E219+E221+E223+E229+E231</f>
        <v>20107270.089999996</v>
      </c>
      <c r="F203" s="248">
        <f>F208+F214+F217+F219+F221+F223+F229+F231</f>
        <v>38243965.21000001</v>
      </c>
      <c r="G203" s="188"/>
      <c r="H203" s="198"/>
    </row>
    <row r="204" spans="1:8" s="192" customFormat="1" ht="18" customHeight="1" thickBot="1">
      <c r="A204" s="215" t="s">
        <v>8</v>
      </c>
      <c r="B204" s="220"/>
      <c r="C204" s="279"/>
      <c r="D204" s="245"/>
      <c r="E204" s="245"/>
      <c r="F204" s="245"/>
      <c r="G204" s="188"/>
      <c r="H204" s="290"/>
    </row>
    <row r="205" spans="1:8" s="37" customFormat="1" ht="18" customHeight="1" thickBot="1">
      <c r="A205" s="214" t="s">
        <v>102</v>
      </c>
      <c r="B205" s="249"/>
      <c r="C205" s="263" t="s">
        <v>101</v>
      </c>
      <c r="D205" s="216">
        <f>D21+D27+D50+D70+D92+D122+D128+D162+D198+D98</f>
        <v>11709027.690000001</v>
      </c>
      <c r="E205" s="216">
        <f>E21+E27+E50+E70+E92+E122+E128+E162+E198+E98</f>
        <v>4721531.55</v>
      </c>
      <c r="F205" s="216">
        <f>F21+F27+F50+F70+F92+F122+F128+F162+F198+F98</f>
        <v>6987496.140000001</v>
      </c>
      <c r="G205" s="174"/>
      <c r="H205" s="30"/>
    </row>
    <row r="206" spans="1:8" s="120" customFormat="1" ht="16.5" customHeight="1" thickBot="1">
      <c r="A206" s="214" t="s">
        <v>104</v>
      </c>
      <c r="B206" s="244"/>
      <c r="C206" s="263" t="s">
        <v>103</v>
      </c>
      <c r="D206" s="216">
        <f>D33+D44+D76+D104+D134</f>
        <v>1029098</v>
      </c>
      <c r="E206" s="216">
        <f>E33+E44+E76+E104+E134</f>
        <v>102549.29000000001</v>
      </c>
      <c r="F206" s="216">
        <f>F33+F44+F76+F104+F134</f>
        <v>926548.71</v>
      </c>
      <c r="G206" s="173" t="e">
        <f>#REF!-#REF!</f>
        <v>#REF!</v>
      </c>
      <c r="H206" s="119"/>
    </row>
    <row r="207" spans="1:8" s="192" customFormat="1" ht="18" customHeight="1" thickBot="1">
      <c r="A207" s="214" t="s">
        <v>106</v>
      </c>
      <c r="B207" s="244"/>
      <c r="C207" s="263" t="s">
        <v>105</v>
      </c>
      <c r="D207" s="216">
        <f>D24+D30+D53+D73+D95+D125+D131+D165+D201+D101</f>
        <v>3553045.5300000003</v>
      </c>
      <c r="E207" s="216">
        <f>E24+E30+E53+E73+E95+E125+E131+E165+E201+E101</f>
        <v>1514049.33</v>
      </c>
      <c r="F207" s="216">
        <f>F24+F30+F53+F73+F95+F125+F131+F165+F201+F101</f>
        <v>2038996.2</v>
      </c>
      <c r="G207" s="188" t="e">
        <f>#REF!-#REF!</f>
        <v>#REF!</v>
      </c>
      <c r="H207" s="119"/>
    </row>
    <row r="208" spans="1:8" s="37" customFormat="1" ht="24" customHeight="1" thickBot="1">
      <c r="A208" s="234" t="s">
        <v>120</v>
      </c>
      <c r="B208" s="219"/>
      <c r="C208" s="278" t="s">
        <v>117</v>
      </c>
      <c r="D208" s="212">
        <f>D205+D206+D207</f>
        <v>16291171.220000003</v>
      </c>
      <c r="E208" s="212">
        <f>E205+E206+E207</f>
        <v>6338130.17</v>
      </c>
      <c r="F208" s="212">
        <f>F205+F206+F207</f>
        <v>9953041.05</v>
      </c>
      <c r="G208" s="174"/>
      <c r="H208" s="119"/>
    </row>
    <row r="209" spans="1:8" s="120" customFormat="1" ht="18" customHeight="1" thickBot="1">
      <c r="A209" s="214" t="s">
        <v>110</v>
      </c>
      <c r="B209" s="244"/>
      <c r="C209" s="263" t="s">
        <v>109</v>
      </c>
      <c r="D209" s="216">
        <f>D79+D107</f>
        <v>216700</v>
      </c>
      <c r="E209" s="216">
        <f>E79+E107</f>
        <v>56195.16</v>
      </c>
      <c r="F209" s="216">
        <f>F79+F107</f>
        <v>160504.84</v>
      </c>
      <c r="G209" s="173" t="e">
        <f>#REF!-#REF!</f>
        <v>#REF!</v>
      </c>
      <c r="H209" s="119"/>
    </row>
    <row r="210" spans="1:8" s="192" customFormat="1" ht="18" customHeight="1" thickBot="1">
      <c r="A210" s="214" t="s">
        <v>111</v>
      </c>
      <c r="B210" s="244"/>
      <c r="C210" s="263" t="s">
        <v>112</v>
      </c>
      <c r="D210" s="216">
        <f>0</f>
        <v>0</v>
      </c>
      <c r="E210" s="216">
        <f>0</f>
        <v>0</v>
      </c>
      <c r="F210" s="216">
        <f>0</f>
        <v>0</v>
      </c>
      <c r="G210" s="188" t="e">
        <f>#REF!-#REF!</f>
        <v>#REF!</v>
      </c>
      <c r="H210" s="119"/>
    </row>
    <row r="211" spans="1:8" s="37" customFormat="1" ht="18" customHeight="1" thickBot="1">
      <c r="A211" s="214" t="s">
        <v>113</v>
      </c>
      <c r="B211" s="244"/>
      <c r="C211" s="263" t="s">
        <v>114</v>
      </c>
      <c r="D211" s="216">
        <f>D82+D111+D151+D158</f>
        <v>1191800</v>
      </c>
      <c r="E211" s="216">
        <f>E82+E111+E151+E158</f>
        <v>384283.17</v>
      </c>
      <c r="F211" s="216">
        <f>F82+F111+F151+F158</f>
        <v>807516.8300000001</v>
      </c>
      <c r="G211" s="174"/>
      <c r="H211" s="30"/>
    </row>
    <row r="212" spans="1:8" s="119" customFormat="1" ht="18" customHeight="1" thickBot="1">
      <c r="A212" s="214" t="s">
        <v>115</v>
      </c>
      <c r="B212" s="244"/>
      <c r="C212" s="263" t="s">
        <v>116</v>
      </c>
      <c r="D212" s="216">
        <f>D12+D83+D112+D152+D155+D159+D194</f>
        <v>3746003.48</v>
      </c>
      <c r="E212" s="216">
        <f>E12+E83+E112+E152+E155+E159+E194</f>
        <v>1003381.08</v>
      </c>
      <c r="F212" s="216">
        <f>F12+F83+F112+F152+F155+F159</f>
        <v>2676910.65</v>
      </c>
      <c r="G212" s="175"/>
      <c r="H212" s="1"/>
    </row>
    <row r="213" spans="1:10" s="119" customFormat="1" ht="18" customHeight="1" thickBot="1">
      <c r="A213" s="214" t="s">
        <v>108</v>
      </c>
      <c r="B213" s="214"/>
      <c r="C213" s="263" t="s">
        <v>107</v>
      </c>
      <c r="D213" s="216">
        <f>D36+D47+D84+D113+D141+D168+D191+D195</f>
        <v>2390755.66</v>
      </c>
      <c r="E213" s="216">
        <f>E36+E47+E84+E113+E141+E168+E191+E195</f>
        <v>651965.74</v>
      </c>
      <c r="F213" s="216">
        <f>F36+F47+F84+F113+F141+F191</f>
        <v>1408232.5900000003</v>
      </c>
      <c r="G213" s="174" t="e">
        <f>#REF!-#REF!</f>
        <v>#REF!</v>
      </c>
      <c r="H213" s="1"/>
      <c r="I213" s="37"/>
      <c r="J213" s="198"/>
    </row>
    <row r="214" spans="1:10" s="30" customFormat="1" ht="24" customHeight="1" thickBot="1">
      <c r="A214" s="234" t="s">
        <v>118</v>
      </c>
      <c r="B214" s="234"/>
      <c r="C214" s="278" t="s">
        <v>119</v>
      </c>
      <c r="D214" s="212">
        <f>D209+D210+D211+D212+D213</f>
        <v>7545259.140000001</v>
      </c>
      <c r="E214" s="212">
        <f>E209+E210+E211+E212+E213</f>
        <v>2095825.15</v>
      </c>
      <c r="F214" s="212">
        <f>F209+F210+F211+F212+F213</f>
        <v>5053164.91</v>
      </c>
      <c r="G214" s="174" t="e">
        <f>#REF!-#REF!</f>
        <v>#REF!</v>
      </c>
      <c r="J214" s="197"/>
    </row>
    <row r="215" spans="1:8" s="119" customFormat="1" ht="37.5" customHeight="1" thickBot="1">
      <c r="A215" s="214" t="s">
        <v>170</v>
      </c>
      <c r="B215" s="240"/>
      <c r="C215" s="263" t="s">
        <v>121</v>
      </c>
      <c r="D215" s="216">
        <f>D148</f>
        <v>4797010</v>
      </c>
      <c r="E215" s="216">
        <f>E148</f>
        <v>695701.78</v>
      </c>
      <c r="F215" s="216">
        <f>F148</f>
        <v>4101308.2199999997</v>
      </c>
      <c r="G215" s="174" t="e">
        <f>#REF!-#REF!</f>
        <v>#REF!</v>
      </c>
      <c r="H215" s="30"/>
    </row>
    <row r="216" spans="1:8" s="119" customFormat="1" ht="37.5" customHeight="1" thickBot="1">
      <c r="A216" s="214" t="s">
        <v>124</v>
      </c>
      <c r="B216" s="240"/>
      <c r="C216" s="263" t="s">
        <v>122</v>
      </c>
      <c r="D216" s="216">
        <f>D145</f>
        <v>314000</v>
      </c>
      <c r="E216" s="216">
        <f>E145</f>
        <v>74587.8</v>
      </c>
      <c r="F216" s="216">
        <f>F145</f>
        <v>239412.2</v>
      </c>
      <c r="G216" s="175" t="e">
        <f>#REF!-#REF!</f>
        <v>#REF!</v>
      </c>
      <c r="H216" s="30"/>
    </row>
    <row r="217" spans="1:8" s="119" customFormat="1" ht="24" customHeight="1" thickBot="1">
      <c r="A217" s="234" t="s">
        <v>259</v>
      </c>
      <c r="B217" s="234"/>
      <c r="C217" s="278" t="s">
        <v>123</v>
      </c>
      <c r="D217" s="212">
        <f>D215+D216</f>
        <v>5111010</v>
      </c>
      <c r="E217" s="212">
        <f>E215+E216</f>
        <v>770289.5800000001</v>
      </c>
      <c r="F217" s="212">
        <f>F215+F216</f>
        <v>4340720.42</v>
      </c>
      <c r="G217" s="174" t="e">
        <f>#REF!-#REF!</f>
        <v>#REF!</v>
      </c>
      <c r="H217" s="30"/>
    </row>
    <row r="218" spans="1:8" s="119" customFormat="1" ht="18" customHeight="1" thickBot="1">
      <c r="A218" s="214" t="s">
        <v>134</v>
      </c>
      <c r="B218" s="240"/>
      <c r="C218" s="263" t="s">
        <v>133</v>
      </c>
      <c r="D218" s="216">
        <f>D173+D176+D179+D182+D185+D188</f>
        <v>29127872.69</v>
      </c>
      <c r="E218" s="216">
        <f>E173+E176+E179+E182+E185+E188</f>
        <v>10750211</v>
      </c>
      <c r="F218" s="216">
        <f>F173+F176+F179+F182+F185+F188</f>
        <v>18377661.69</v>
      </c>
      <c r="G218" s="174" t="e">
        <f>#REF!-#REF!</f>
        <v>#REF!</v>
      </c>
      <c r="H218" s="1"/>
    </row>
    <row r="219" spans="1:8" s="119" customFormat="1" ht="24" customHeight="1" thickBot="1">
      <c r="A219" s="234" t="s">
        <v>260</v>
      </c>
      <c r="B219" s="234"/>
      <c r="C219" s="278" t="s">
        <v>246</v>
      </c>
      <c r="D219" s="212">
        <f>D218</f>
        <v>29127872.69</v>
      </c>
      <c r="E219" s="212">
        <f>E218</f>
        <v>10750211</v>
      </c>
      <c r="F219" s="212">
        <f>F218</f>
        <v>18377661.69</v>
      </c>
      <c r="G219" s="174" t="e">
        <f>#REF!-#REF!</f>
        <v>#REF!</v>
      </c>
      <c r="H219" s="30"/>
    </row>
    <row r="220" spans="1:8" s="30" customFormat="1" ht="18" customHeight="1" thickBot="1">
      <c r="A220" s="214" t="s">
        <v>143</v>
      </c>
      <c r="B220" s="240"/>
      <c r="C220" s="263" t="s">
        <v>144</v>
      </c>
      <c r="D220" s="216">
        <f>D63</f>
        <v>120000</v>
      </c>
      <c r="E220" s="216">
        <f>E63</f>
        <v>30000</v>
      </c>
      <c r="F220" s="216">
        <f>F63</f>
        <v>90000</v>
      </c>
      <c r="G220" s="117" t="e">
        <f>G120+#REF!+#REF!+G87</f>
        <v>#REF!</v>
      </c>
      <c r="H220" s="190"/>
    </row>
    <row r="221" spans="1:8" ht="24" customHeight="1" thickBot="1">
      <c r="A221" s="234" t="s">
        <v>261</v>
      </c>
      <c r="B221" s="234"/>
      <c r="C221" s="278" t="s">
        <v>247</v>
      </c>
      <c r="D221" s="212">
        <f>D220</f>
        <v>120000</v>
      </c>
      <c r="E221" s="212">
        <f>E220</f>
        <v>30000</v>
      </c>
      <c r="F221" s="212">
        <f>F220</f>
        <v>90000</v>
      </c>
      <c r="G221" s="174" t="e">
        <f>#REF!-#REF!</f>
        <v>#REF!</v>
      </c>
      <c r="H221" s="190"/>
    </row>
    <row r="222" spans="1:7" ht="18" customHeight="1" thickBot="1">
      <c r="A222" s="214" t="s">
        <v>125</v>
      </c>
      <c r="B222" s="240"/>
      <c r="C222" s="263" t="s">
        <v>147</v>
      </c>
      <c r="D222" s="216">
        <f>D37+D38+D41+D56+D59+D67+D88+D85+D114+D118+D137+D89+D119</f>
        <v>192761.33000000002</v>
      </c>
      <c r="E222" s="216">
        <f>E37+E38+E41+E56+E59+E67+E88+E85+E114+E118+E137+E89+E119</f>
        <v>26834.33</v>
      </c>
      <c r="F222" s="216">
        <f>F37+F38+F41+F56+F59+F67+F88+F85+F114+F118+F137+F89+F119</f>
        <v>165927</v>
      </c>
      <c r="G222" s="175" t="e">
        <f>#REF!-#REF!</f>
        <v>#REF!</v>
      </c>
    </row>
    <row r="223" spans="1:7" s="30" customFormat="1" ht="24" customHeight="1" thickBot="1">
      <c r="A223" s="234" t="s">
        <v>262</v>
      </c>
      <c r="B223" s="234"/>
      <c r="C223" s="278" t="s">
        <v>248</v>
      </c>
      <c r="D223" s="212">
        <f>D222</f>
        <v>192761.33000000002</v>
      </c>
      <c r="E223" s="212">
        <f>E222</f>
        <v>26834.33</v>
      </c>
      <c r="F223" s="212">
        <f>F222</f>
        <v>165927</v>
      </c>
      <c r="G223" s="174" t="e">
        <f>#REF!-#REF!</f>
        <v>#REF!</v>
      </c>
    </row>
    <row r="224" spans="1:8" s="30" customFormat="1" ht="18" customHeight="1" thickBot="1">
      <c r="A224" s="214" t="s">
        <v>125</v>
      </c>
      <c r="B224" s="214"/>
      <c r="C224" s="263" t="s">
        <v>150</v>
      </c>
      <c r="D224" s="216">
        <f>D110+D169</f>
        <v>58000</v>
      </c>
      <c r="E224" s="216">
        <f>E110+E169</f>
        <v>0</v>
      </c>
      <c r="F224" s="216">
        <f>F110+F169</f>
        <v>58000</v>
      </c>
      <c r="G224" s="174" t="e">
        <f>#REF!-#REF!</f>
        <v>#REF!</v>
      </c>
      <c r="H224" s="1"/>
    </row>
    <row r="225" spans="1:8" s="30" customFormat="1" ht="18" customHeight="1" thickBot="1">
      <c r="A225" s="214" t="s">
        <v>128</v>
      </c>
      <c r="B225" s="214"/>
      <c r="C225" s="263" t="s">
        <v>414</v>
      </c>
      <c r="D225" s="216">
        <f>D86</f>
        <v>38000</v>
      </c>
      <c r="E225" s="216">
        <f>E86</f>
        <v>27990</v>
      </c>
      <c r="F225" s="216">
        <f>F86</f>
        <v>10010</v>
      </c>
      <c r="G225" s="174"/>
      <c r="H225" s="1"/>
    </row>
    <row r="226" spans="1:7" s="30" customFormat="1" ht="18" customHeight="1" thickBot="1">
      <c r="A226" s="214" t="s">
        <v>128</v>
      </c>
      <c r="B226" s="214"/>
      <c r="C226" s="263" t="s">
        <v>222</v>
      </c>
      <c r="D226" s="216">
        <v>0</v>
      </c>
      <c r="E226" s="216">
        <v>0</v>
      </c>
      <c r="F226" s="216">
        <v>2</v>
      </c>
      <c r="G226" s="175" t="e">
        <f>#REF!-#REF!</f>
        <v>#REF!</v>
      </c>
    </row>
    <row r="227" spans="1:7" s="30" customFormat="1" ht="18" customHeight="1" thickBot="1">
      <c r="A227" s="214" t="s">
        <v>128</v>
      </c>
      <c r="B227" s="214"/>
      <c r="C227" s="263" t="s">
        <v>154</v>
      </c>
      <c r="D227" s="216">
        <f>0</f>
        <v>0</v>
      </c>
      <c r="E227" s="216">
        <f>0</f>
        <v>0</v>
      </c>
      <c r="F227" s="216">
        <f>0</f>
        <v>0</v>
      </c>
      <c r="G227" s="175" t="e">
        <f>#REF!-#REF!</f>
        <v>#REF!</v>
      </c>
    </row>
    <row r="228" spans="1:8" ht="18" customHeight="1" thickBot="1">
      <c r="A228" s="214" t="s">
        <v>128</v>
      </c>
      <c r="B228" s="214"/>
      <c r="C228" s="263" t="s">
        <v>151</v>
      </c>
      <c r="D228" s="216">
        <f>D15+D18+D60+D87+D115+D138+D142+D170</f>
        <v>263428</v>
      </c>
      <c r="E228" s="216">
        <f>E15+E18+E60+E87+E115+E138+E142+E170</f>
        <v>67989.86</v>
      </c>
      <c r="F228" s="216">
        <f>F15+F18+F60+F87+F115+F138+F142+F170</f>
        <v>195438.14</v>
      </c>
      <c r="G228" s="175" t="e">
        <f>#REF!-#REF!</f>
        <v>#REF!</v>
      </c>
      <c r="H228" s="30"/>
    </row>
    <row r="229" spans="1:8" s="30" customFormat="1" ht="24" customHeight="1" thickBot="1">
      <c r="A229" s="234" t="s">
        <v>263</v>
      </c>
      <c r="B229" s="250"/>
      <c r="C229" s="278" t="s">
        <v>126</v>
      </c>
      <c r="D229" s="212">
        <f>D224+D225+D226+D227+D228</f>
        <v>359428</v>
      </c>
      <c r="E229" s="212">
        <f>E224+E225+E226+E227+E228</f>
        <v>95979.86</v>
      </c>
      <c r="F229" s="212">
        <f>F224+F225+F226+F227+F228</f>
        <v>263450.14</v>
      </c>
      <c r="G229" s="175"/>
      <c r="H229" s="1"/>
    </row>
    <row r="230" spans="1:8" s="190" customFormat="1" ht="18" customHeight="1" thickBot="1">
      <c r="A230" s="217"/>
      <c r="B230" s="251"/>
      <c r="C230" s="261" t="s">
        <v>48</v>
      </c>
      <c r="D230" s="216">
        <f>0</f>
        <v>0</v>
      </c>
      <c r="E230" s="216">
        <f>0</f>
        <v>0</v>
      </c>
      <c r="F230" s="216">
        <f>0</f>
        <v>0</v>
      </c>
      <c r="G230" s="188"/>
      <c r="H230" s="1"/>
    </row>
    <row r="231" spans="1:8" s="190" customFormat="1" ht="24" customHeight="1" thickBot="1">
      <c r="A231" s="234" t="s">
        <v>264</v>
      </c>
      <c r="B231" s="250"/>
      <c r="C231" s="278" t="s">
        <v>47</v>
      </c>
      <c r="D231" s="212">
        <f>D230</f>
        <v>0</v>
      </c>
      <c r="E231" s="212">
        <f>E230</f>
        <v>0</v>
      </c>
      <c r="F231" s="212">
        <f>F230</f>
        <v>0</v>
      </c>
      <c r="G231" s="188"/>
      <c r="H231" s="1"/>
    </row>
    <row r="232" spans="1:7" ht="18" customHeight="1" thickBot="1">
      <c r="A232" s="240"/>
      <c r="B232" s="252"/>
      <c r="C232" s="284"/>
      <c r="D232" s="218"/>
      <c r="E232" s="218"/>
      <c r="F232" s="238"/>
      <c r="G232" s="175" t="e">
        <f>#REF!-#REF!</f>
        <v>#REF!</v>
      </c>
    </row>
    <row r="233" spans="1:8" s="30" customFormat="1" ht="28.5" customHeight="1" thickBot="1">
      <c r="A233" s="268" t="s">
        <v>83</v>
      </c>
      <c r="B233" s="253">
        <v>450</v>
      </c>
      <c r="C233" s="254" t="s">
        <v>55</v>
      </c>
      <c r="D233" s="213" t="s">
        <v>55</v>
      </c>
      <c r="E233" s="212">
        <f>Лист1!E91</f>
        <v>-343522.29000000656</v>
      </c>
      <c r="F233" s="213" t="s">
        <v>55</v>
      </c>
      <c r="G233" s="175" t="e">
        <f>#REF!-#REF!</f>
        <v>#REF!</v>
      </c>
      <c r="H233" s="1"/>
    </row>
    <row r="234" spans="1:7" ht="15" customHeight="1">
      <c r="A234" s="207"/>
      <c r="B234" s="207"/>
      <c r="C234" s="207"/>
      <c r="D234" s="273"/>
      <c r="E234" s="273"/>
      <c r="F234" s="274"/>
      <c r="G234" s="34" t="e">
        <f>G60+#REF!+#REF!</f>
        <v>#REF!</v>
      </c>
    </row>
    <row r="235" spans="1:8" s="30" customFormat="1" ht="33" customHeight="1">
      <c r="A235" s="207"/>
      <c r="B235" s="207"/>
      <c r="C235" s="207"/>
      <c r="D235" s="273"/>
      <c r="E235" s="273"/>
      <c r="F235" s="274"/>
      <c r="G235" s="28" t="e">
        <f>G61+#REF!+#REF!</f>
        <v>#REF!</v>
      </c>
      <c r="H235" s="1"/>
    </row>
    <row r="236" spans="1:8" s="30" customFormat="1" ht="15" customHeight="1">
      <c r="A236" s="1"/>
      <c r="B236" s="1"/>
      <c r="C236" s="1"/>
      <c r="D236" s="275"/>
      <c r="E236" s="275"/>
      <c r="F236" s="276"/>
      <c r="G236" s="174" t="e">
        <f>#REF!-#REF!</f>
        <v>#REF!</v>
      </c>
      <c r="H236" s="1"/>
    </row>
    <row r="237" spans="1:8" s="30" customFormat="1" ht="15" customHeight="1">
      <c r="A237" s="1"/>
      <c r="B237" s="1"/>
      <c r="C237" s="1"/>
      <c r="D237" s="275"/>
      <c r="E237" s="275"/>
      <c r="F237" s="276"/>
      <c r="G237" s="174" t="e">
        <f>#REF!-#REF!</f>
        <v>#REF!</v>
      </c>
      <c r="H237" s="1"/>
    </row>
    <row r="238" ht="15" customHeight="1">
      <c r="G238" s="174" t="e">
        <f>#REF!-#REF!</f>
        <v>#REF!</v>
      </c>
    </row>
    <row r="239" ht="15.75" customHeight="1">
      <c r="G239" s="175" t="e">
        <f>#REF!-#REF!</f>
        <v>#REF!</v>
      </c>
    </row>
    <row r="240" ht="18.75" customHeight="1">
      <c r="G240" s="179"/>
    </row>
    <row r="241" ht="13.5" thickBot="1">
      <c r="G241" s="180" t="s">
        <v>55</v>
      </c>
    </row>
  </sheetData>
  <sheetProtection/>
  <mergeCells count="7">
    <mergeCell ref="C2:E2"/>
    <mergeCell ref="F3:F8"/>
    <mergeCell ref="E3:E8"/>
    <mergeCell ref="A3:A8"/>
    <mergeCell ref="B3:B8"/>
    <mergeCell ref="C3:C8"/>
    <mergeCell ref="D3:D8"/>
  </mergeCells>
  <printOptions/>
  <pageMargins left="0.1968503937007874" right="0.1968503937007874" top="0.1968503937007874" bottom="0.1968503937007874" header="0.1968503937007874" footer="0.1968503937007874"/>
  <pageSetup fitToHeight="2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70" sqref="D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3" width="9.125" style="52" customWidth="1"/>
    <col min="4" max="4" width="9.125" style="67" customWidth="1"/>
    <col min="5" max="5" width="9.125" style="162" customWidth="1"/>
    <col min="6" max="8" width="9.125" style="67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68" sqref="H68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625" style="67" customWidth="1"/>
    <col min="5" max="5" width="14.125" style="67" customWidth="1"/>
    <col min="6" max="6" width="15.375" style="67" customWidth="1"/>
    <col min="7" max="7" width="12.625" style="67" customWidth="1"/>
    <col min="8" max="8" width="13.375" style="67" customWidth="1"/>
    <col min="9" max="9" width="14.125" style="1" customWidth="1"/>
    <col min="10" max="16384" width="9.125" style="1" customWidth="1"/>
  </cols>
  <sheetData>
    <row r="1" spans="1:9" ht="16.5" customHeight="1" thickBot="1">
      <c r="A1" s="39" t="s">
        <v>90</v>
      </c>
      <c r="B1" s="40"/>
      <c r="C1" s="41"/>
      <c r="D1" s="39"/>
      <c r="E1" s="39"/>
      <c r="F1" s="39"/>
      <c r="G1" s="39"/>
      <c r="H1" s="39"/>
      <c r="I1" s="42" t="s">
        <v>6</v>
      </c>
    </row>
    <row r="2" spans="1:9" ht="15" customHeight="1">
      <c r="A2" s="43" t="s">
        <v>89</v>
      </c>
      <c r="B2" s="40"/>
      <c r="C2" s="39"/>
      <c r="D2" s="39"/>
      <c r="E2" s="39"/>
      <c r="F2" s="39"/>
      <c r="G2" s="39"/>
      <c r="H2" s="4" t="s">
        <v>34</v>
      </c>
      <c r="I2" s="44" t="s">
        <v>64</v>
      </c>
    </row>
    <row r="3" spans="1:9" ht="13.5" customHeight="1">
      <c r="A3" s="45" t="s">
        <v>223</v>
      </c>
      <c r="B3" s="45"/>
      <c r="C3" s="45"/>
      <c r="D3" s="113"/>
      <c r="E3" s="45"/>
      <c r="F3" s="45"/>
      <c r="G3" s="45"/>
      <c r="H3" s="3" t="s">
        <v>31</v>
      </c>
      <c r="I3" s="46" t="s">
        <v>217</v>
      </c>
    </row>
    <row r="4" spans="1:9" ht="18" customHeight="1">
      <c r="A4" s="3" t="s">
        <v>88</v>
      </c>
      <c r="B4" s="3"/>
      <c r="C4" s="47" t="s">
        <v>93</v>
      </c>
      <c r="D4" s="48"/>
      <c r="E4" s="48"/>
      <c r="F4" s="4"/>
      <c r="G4" s="4"/>
      <c r="H4" s="3" t="s">
        <v>29</v>
      </c>
      <c r="I4" s="46" t="s">
        <v>95</v>
      </c>
    </row>
    <row r="5" spans="1:9" ht="11.25" customHeight="1">
      <c r="A5" s="3" t="s">
        <v>87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158</v>
      </c>
      <c r="B6" s="3"/>
      <c r="C6" s="3"/>
      <c r="D6" s="4"/>
      <c r="E6" s="4"/>
      <c r="F6" s="4"/>
      <c r="G6" s="4"/>
      <c r="H6" s="3" t="s">
        <v>66</v>
      </c>
      <c r="I6" s="46" t="s">
        <v>94</v>
      </c>
    </row>
    <row r="7" spans="1:9" ht="13.5" customHeight="1">
      <c r="A7" s="3" t="s">
        <v>74</v>
      </c>
      <c r="B7" s="3"/>
      <c r="C7" s="3"/>
      <c r="D7" s="4"/>
      <c r="E7" s="4"/>
      <c r="F7" s="4"/>
      <c r="G7" s="4"/>
      <c r="H7" s="3"/>
      <c r="I7" s="50"/>
    </row>
    <row r="8" spans="1:9" ht="13.5" customHeight="1" thickBot="1">
      <c r="A8" s="3" t="s">
        <v>1</v>
      </c>
      <c r="B8" s="3"/>
      <c r="C8" s="3"/>
      <c r="D8" s="4"/>
      <c r="E8" s="125"/>
      <c r="F8" s="4"/>
      <c r="G8" s="4"/>
      <c r="H8" s="3" t="s">
        <v>30</v>
      </c>
      <c r="I8" s="51" t="s">
        <v>0</v>
      </c>
    </row>
    <row r="9" spans="2:9" ht="14.25" customHeight="1">
      <c r="B9" s="2"/>
      <c r="C9" s="2" t="s">
        <v>43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10</v>
      </c>
      <c r="G11" s="55"/>
      <c r="H11" s="56"/>
      <c r="I11" s="13"/>
    </row>
    <row r="12" spans="1:9" ht="9.75" customHeight="1">
      <c r="A12" s="11"/>
      <c r="B12" s="11" t="s">
        <v>25</v>
      </c>
      <c r="C12" s="11"/>
      <c r="D12" s="12" t="s">
        <v>85</v>
      </c>
      <c r="E12" s="18" t="s">
        <v>69</v>
      </c>
      <c r="F12" s="19" t="s">
        <v>11</v>
      </c>
      <c r="G12" s="18" t="s">
        <v>14</v>
      </c>
      <c r="H12" s="14"/>
      <c r="I12" s="13" t="s">
        <v>4</v>
      </c>
    </row>
    <row r="13" spans="1:9" ht="9.75" customHeight="1">
      <c r="A13" s="11" t="s">
        <v>7</v>
      </c>
      <c r="B13" s="11" t="s">
        <v>26</v>
      </c>
      <c r="C13" s="15" t="s">
        <v>9</v>
      </c>
      <c r="D13" s="12" t="s">
        <v>86</v>
      </c>
      <c r="E13" s="20" t="s">
        <v>70</v>
      </c>
      <c r="F13" s="12" t="s">
        <v>12</v>
      </c>
      <c r="G13" s="12" t="s">
        <v>15</v>
      </c>
      <c r="H13" s="12" t="s">
        <v>16</v>
      </c>
      <c r="I13" s="13" t="s">
        <v>5</v>
      </c>
    </row>
    <row r="14" spans="1:9" ht="9.75" customHeight="1">
      <c r="A14" s="10"/>
      <c r="B14" s="11" t="s">
        <v>27</v>
      </c>
      <c r="C14" s="11"/>
      <c r="D14" s="12" t="s">
        <v>5</v>
      </c>
      <c r="E14" s="20" t="s">
        <v>60</v>
      </c>
      <c r="F14" s="12" t="s">
        <v>13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20" t="s">
        <v>61</v>
      </c>
      <c r="F15" s="12"/>
      <c r="G15" s="12"/>
      <c r="H15" s="12"/>
      <c r="I15" s="13"/>
    </row>
    <row r="16" spans="1:9" ht="9.75" customHeight="1" thickBot="1">
      <c r="A16" s="21">
        <v>1</v>
      </c>
      <c r="B16" s="22">
        <v>2</v>
      </c>
      <c r="C16" s="22">
        <v>3</v>
      </c>
      <c r="D16" s="23" t="s">
        <v>2</v>
      </c>
      <c r="E16" s="24" t="s">
        <v>3</v>
      </c>
      <c r="F16" s="23" t="s">
        <v>17</v>
      </c>
      <c r="G16" s="23" t="s">
        <v>18</v>
      </c>
      <c r="H16" s="23" t="s">
        <v>19</v>
      </c>
      <c r="I16" s="25" t="s">
        <v>20</v>
      </c>
    </row>
    <row r="17" spans="1:9" s="30" customFormat="1" ht="15.75" customHeight="1">
      <c r="A17" s="127" t="s">
        <v>24</v>
      </c>
      <c r="B17" s="128" t="s">
        <v>36</v>
      </c>
      <c r="C17" s="129" t="s">
        <v>55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75" customHeight="1" thickBot="1">
      <c r="A18" s="31" t="s">
        <v>8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75" customHeight="1" thickBot="1">
      <c r="A19" s="133" t="s">
        <v>96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aca="true" t="shared" si="0" ref="H19:H65">E19</f>
        <v>1993119.2600000005</v>
      </c>
      <c r="I19" s="137">
        <f aca="true" t="shared" si="1" ref="I19:I62">D19-E19</f>
        <v>1015090.7399999995</v>
      </c>
    </row>
    <row r="20" spans="1:9" ht="15.75" customHeight="1" thickBot="1">
      <c r="A20" s="116" t="s">
        <v>159</v>
      </c>
      <c r="B20" s="32"/>
      <c r="C20" s="59" t="s">
        <v>196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75" customHeight="1" thickBot="1">
      <c r="A21" s="116" t="s">
        <v>159</v>
      </c>
      <c r="B21" s="32"/>
      <c r="C21" s="59" t="s">
        <v>197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75" customHeight="1" thickBot="1">
      <c r="A22" s="116" t="s">
        <v>159</v>
      </c>
      <c r="B22" s="32"/>
      <c r="C22" s="59" t="s">
        <v>225</v>
      </c>
      <c r="D22" s="34"/>
      <c r="E22" s="34">
        <v>4842.1</v>
      </c>
      <c r="F22" s="35"/>
      <c r="G22" s="35"/>
      <c r="H22" s="29">
        <f t="shared" si="0"/>
        <v>4842.1</v>
      </c>
      <c r="I22" s="57">
        <f aca="true" t="shared" si="2" ref="I22:I27">D22-E22</f>
        <v>-4842.1</v>
      </c>
    </row>
    <row r="23" spans="1:9" ht="15.75" customHeight="1" thickBot="1">
      <c r="A23" s="116" t="s">
        <v>159</v>
      </c>
      <c r="B23" s="32"/>
      <c r="C23" s="59" t="s">
        <v>213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75" customHeight="1" thickBot="1">
      <c r="A24" s="116" t="s">
        <v>159</v>
      </c>
      <c r="B24" s="32"/>
      <c r="C24" s="59" t="s">
        <v>214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203</v>
      </c>
      <c r="B25" s="32"/>
      <c r="C25" s="59" t="s">
        <v>202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203</v>
      </c>
      <c r="B26" s="32"/>
      <c r="C26" s="59" t="s">
        <v>198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203</v>
      </c>
      <c r="B27" s="32"/>
      <c r="C27" s="59" t="s">
        <v>204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160</v>
      </c>
      <c r="B28" s="32"/>
      <c r="C28" s="59" t="s">
        <v>162</v>
      </c>
      <c r="D28" s="34"/>
      <c r="E28" s="154"/>
      <c r="F28" s="35"/>
      <c r="G28" s="35"/>
      <c r="H28" s="29">
        <f t="shared" si="0"/>
        <v>0</v>
      </c>
      <c r="I28" s="57">
        <f t="shared" si="1"/>
        <v>0</v>
      </c>
    </row>
    <row r="29" spans="1:9" ht="15.75" customHeight="1" thickBot="1">
      <c r="A29" s="116" t="s">
        <v>164</v>
      </c>
      <c r="B29" s="32"/>
      <c r="C29" s="59" t="s">
        <v>165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75" customHeight="1" thickBot="1">
      <c r="A30" s="116" t="s">
        <v>164</v>
      </c>
      <c r="B30" s="32"/>
      <c r="C30" s="59" t="s">
        <v>166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75" customHeight="1" thickBot="1">
      <c r="A31" s="116" t="s">
        <v>164</v>
      </c>
      <c r="B31" s="32"/>
      <c r="C31" s="59" t="s">
        <v>163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75" customHeight="1" thickBot="1">
      <c r="A32" s="116" t="s">
        <v>129</v>
      </c>
      <c r="B32" s="36"/>
      <c r="C32" s="59" t="s">
        <v>136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75" customHeight="1" thickBot="1">
      <c r="A33" s="116" t="s">
        <v>129</v>
      </c>
      <c r="B33" s="36"/>
      <c r="C33" s="59" t="s">
        <v>135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75" customHeight="1" thickBot="1">
      <c r="A34" s="116" t="s">
        <v>129</v>
      </c>
      <c r="B34" s="36"/>
      <c r="C34" s="59" t="s">
        <v>145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75" customHeight="1" thickBot="1">
      <c r="A35" s="116" t="s">
        <v>130</v>
      </c>
      <c r="B35" s="36"/>
      <c r="C35" s="59" t="s">
        <v>137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75" customHeight="1" thickBot="1">
      <c r="A36" s="116" t="s">
        <v>130</v>
      </c>
      <c r="B36" s="36"/>
      <c r="C36" s="59" t="s">
        <v>138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75" customHeight="1" thickBot="1">
      <c r="A37" s="116" t="s">
        <v>97</v>
      </c>
      <c r="B37" s="36"/>
      <c r="C37" s="59" t="s">
        <v>139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75" customHeight="1" thickBot="1">
      <c r="A38" s="116" t="s">
        <v>97</v>
      </c>
      <c r="B38" s="36"/>
      <c r="C38" s="59" t="s">
        <v>140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75" customHeight="1" thickBot="1">
      <c r="A39" s="116" t="s">
        <v>98</v>
      </c>
      <c r="B39" s="36"/>
      <c r="C39" s="59" t="s">
        <v>141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75" customHeight="1" thickBot="1">
      <c r="A40" s="116" t="s">
        <v>98</v>
      </c>
      <c r="B40" s="36"/>
      <c r="C40" s="59" t="s">
        <v>195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75" customHeight="1" thickBot="1">
      <c r="A41" s="116" t="s">
        <v>156</v>
      </c>
      <c r="B41" s="36"/>
      <c r="C41" s="59" t="s">
        <v>167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75" customHeight="1" thickBot="1">
      <c r="A42" s="116" t="s">
        <v>173</v>
      </c>
      <c r="B42" s="36"/>
      <c r="C42" s="59" t="s">
        <v>174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75" customHeight="1" thickBot="1">
      <c r="A43" s="116" t="s">
        <v>201</v>
      </c>
      <c r="B43" s="36"/>
      <c r="C43" s="59" t="s">
        <v>207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3.25" thickBot="1">
      <c r="A44" s="116" t="s">
        <v>206</v>
      </c>
      <c r="B44" s="36"/>
      <c r="C44" s="59" t="s">
        <v>226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153</v>
      </c>
      <c r="B45" s="36"/>
      <c r="C45" s="59" t="s">
        <v>209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153</v>
      </c>
      <c r="B46" s="36"/>
      <c r="C46" s="59" t="s">
        <v>208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215</v>
      </c>
      <c r="B47" s="36"/>
      <c r="C47" s="59" t="s">
        <v>216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161</v>
      </c>
      <c r="B48" s="36"/>
      <c r="C48" s="59" t="s">
        <v>219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75" customHeight="1" thickBot="1">
      <c r="A49" s="116" t="s">
        <v>142</v>
      </c>
      <c r="B49" s="36"/>
      <c r="C49" s="59" t="s">
        <v>205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75" customHeight="1" thickBot="1">
      <c r="A50" s="116" t="s">
        <v>142</v>
      </c>
      <c r="B50" s="36"/>
      <c r="C50" s="59" t="s">
        <v>199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75" customHeight="1" thickBot="1">
      <c r="A51" s="116" t="s">
        <v>142</v>
      </c>
      <c r="B51" s="36"/>
      <c r="C51" s="59" t="s">
        <v>200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75" customHeight="1" thickBot="1">
      <c r="A52" s="116" t="s">
        <v>155</v>
      </c>
      <c r="B52" s="36"/>
      <c r="C52" s="59" t="s">
        <v>168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75" customHeight="1" thickBot="1">
      <c r="A53" s="116" t="s">
        <v>155</v>
      </c>
      <c r="B53" s="36"/>
      <c r="C53" s="59" t="s">
        <v>169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220</v>
      </c>
      <c r="B54" s="36"/>
      <c r="C54" s="59" t="s">
        <v>221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210</v>
      </c>
      <c r="B55" s="36"/>
      <c r="C55" s="59" t="s">
        <v>224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193</v>
      </c>
      <c r="B56" s="36"/>
      <c r="C56" s="59" t="s">
        <v>185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146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</v>
      </c>
    </row>
    <row r="58" spans="1:9" s="119" customFormat="1" ht="37.5" customHeight="1" thickBot="1">
      <c r="A58" s="126" t="s">
        <v>99</v>
      </c>
      <c r="B58" s="36"/>
      <c r="C58" s="139" t="s">
        <v>175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157</v>
      </c>
      <c r="B59" s="140"/>
      <c r="C59" s="139" t="s">
        <v>176</v>
      </c>
      <c r="D59" s="117">
        <v>37134210</v>
      </c>
      <c r="E59" s="149">
        <v>28712489.87</v>
      </c>
      <c r="F59" s="118"/>
      <c r="G59" s="118"/>
      <c r="H59" s="29">
        <f t="shared" si="0"/>
        <v>28712489.87</v>
      </c>
      <c r="I59" s="57">
        <f t="shared" si="1"/>
        <v>8421720.129999999</v>
      </c>
    </row>
    <row r="60" spans="1:9" s="119" customFormat="1" ht="27" customHeight="1" thickBot="1">
      <c r="A60" s="141" t="s">
        <v>100</v>
      </c>
      <c r="B60" s="142"/>
      <c r="C60" s="143" t="s">
        <v>179</v>
      </c>
      <c r="D60" s="144">
        <v>210100</v>
      </c>
      <c r="E60" s="150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148</v>
      </c>
      <c r="B61" s="142"/>
      <c r="C61" s="145" t="s">
        <v>177</v>
      </c>
      <c r="D61" s="122">
        <v>13800</v>
      </c>
      <c r="E61" s="151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152</v>
      </c>
      <c r="B62" s="146"/>
      <c r="C62" s="145" t="s">
        <v>178</v>
      </c>
      <c r="D62" s="122">
        <v>849230</v>
      </c>
      <c r="E62" s="151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181</v>
      </c>
      <c r="B63" s="146"/>
      <c r="C63" s="145" t="s">
        <v>180</v>
      </c>
      <c r="D63" s="122">
        <v>0</v>
      </c>
      <c r="E63" s="151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182</v>
      </c>
      <c r="B64" s="146"/>
      <c r="C64" s="145" t="s">
        <v>183</v>
      </c>
      <c r="D64" s="122">
        <v>0</v>
      </c>
      <c r="E64" s="151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211</v>
      </c>
      <c r="B65" s="146"/>
      <c r="C65" s="145" t="s">
        <v>212</v>
      </c>
      <c r="D65" s="122">
        <v>0</v>
      </c>
      <c r="E65" s="151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192</v>
      </c>
      <c r="B66" s="146"/>
      <c r="C66" s="145" t="s">
        <v>194</v>
      </c>
      <c r="D66" s="122">
        <v>0</v>
      </c>
      <c r="E66" s="152">
        <v>0</v>
      </c>
      <c r="F66" s="122"/>
      <c r="G66" s="122"/>
      <c r="H66" s="29"/>
      <c r="I66" s="57"/>
    </row>
    <row r="67" spans="1:9" s="119" customFormat="1" ht="47.25" customHeight="1">
      <c r="A67" s="126" t="s">
        <v>191</v>
      </c>
      <c r="B67" s="146"/>
      <c r="C67" s="145" t="s">
        <v>190</v>
      </c>
      <c r="D67" s="122">
        <v>0</v>
      </c>
      <c r="E67" s="153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customHeight="1" hidden="1">
      <c r="A69" s="62" t="s">
        <v>58</v>
      </c>
      <c r="B69" s="63"/>
      <c r="C69" s="64"/>
      <c r="D69" s="65"/>
      <c r="E69" s="65"/>
      <c r="F69" s="65"/>
      <c r="G69" s="65"/>
      <c r="H69" s="66"/>
      <c r="I69" s="65"/>
    </row>
    <row r="70" spans="1:9" ht="27" customHeight="1" hidden="1">
      <c r="A70" s="62"/>
      <c r="B70" s="63"/>
      <c r="C70" s="64"/>
      <c r="D70" s="65"/>
      <c r="E70" s="65"/>
      <c r="F70" s="65"/>
      <c r="G70" s="65"/>
      <c r="H70" s="66"/>
      <c r="I70" s="65"/>
    </row>
    <row r="71" spans="2:9" ht="210" customHeight="1">
      <c r="B71" s="2" t="s">
        <v>46</v>
      </c>
      <c r="C71" s="3"/>
      <c r="D71" s="4"/>
      <c r="E71" s="4"/>
      <c r="F71" s="4"/>
      <c r="G71" s="4"/>
      <c r="I71" s="66" t="s">
        <v>59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10</v>
      </c>
      <c r="G73" s="55"/>
      <c r="H73" s="56"/>
      <c r="I73" s="13"/>
    </row>
    <row r="74" spans="1:9" ht="10.5" customHeight="1">
      <c r="A74" s="69"/>
      <c r="B74" s="11" t="s">
        <v>25</v>
      </c>
      <c r="C74" s="11" t="s">
        <v>21</v>
      </c>
      <c r="D74" s="12" t="s">
        <v>85</v>
      </c>
      <c r="E74" s="18" t="s">
        <v>69</v>
      </c>
      <c r="F74" s="19" t="s">
        <v>11</v>
      </c>
      <c r="G74" s="18" t="s">
        <v>14</v>
      </c>
      <c r="H74" s="14"/>
      <c r="I74" s="13" t="s">
        <v>4</v>
      </c>
    </row>
    <row r="75" spans="1:9" ht="9.75" customHeight="1">
      <c r="A75" s="11" t="s">
        <v>7</v>
      </c>
      <c r="B75" s="11" t="s">
        <v>26</v>
      </c>
      <c r="C75" s="15" t="s">
        <v>22</v>
      </c>
      <c r="D75" s="12" t="s">
        <v>86</v>
      </c>
      <c r="E75" s="20" t="s">
        <v>70</v>
      </c>
      <c r="F75" s="12" t="s">
        <v>12</v>
      </c>
      <c r="G75" s="12" t="s">
        <v>15</v>
      </c>
      <c r="H75" s="12" t="s">
        <v>16</v>
      </c>
      <c r="I75" s="13" t="s">
        <v>5</v>
      </c>
    </row>
    <row r="76" spans="1:9" ht="10.5" customHeight="1">
      <c r="A76" s="10"/>
      <c r="B76" s="11" t="s">
        <v>27</v>
      </c>
      <c r="C76" s="11" t="s">
        <v>23</v>
      </c>
      <c r="D76" s="12" t="s">
        <v>5</v>
      </c>
      <c r="E76" s="20" t="s">
        <v>60</v>
      </c>
      <c r="F76" s="12" t="s">
        <v>13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61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2</v>
      </c>
      <c r="E78" s="24" t="s">
        <v>3</v>
      </c>
      <c r="F78" s="23" t="s">
        <v>17</v>
      </c>
      <c r="G78" s="23" t="s">
        <v>18</v>
      </c>
      <c r="H78" s="23" t="s">
        <v>19</v>
      </c>
      <c r="I78" s="25" t="s">
        <v>20</v>
      </c>
    </row>
    <row r="79" spans="1:9" ht="27.75" customHeight="1">
      <c r="A79" s="70" t="s">
        <v>28</v>
      </c>
      <c r="B79" s="26" t="s">
        <v>37</v>
      </c>
      <c r="C79" s="27" t="s">
        <v>55</v>
      </c>
      <c r="D79" s="114"/>
      <c r="E79" s="28">
        <f>E81</f>
        <v>-14950498.96</v>
      </c>
      <c r="F79" s="71"/>
      <c r="G79" s="71"/>
      <c r="H79" s="71"/>
      <c r="I79" s="72"/>
    </row>
    <row r="80" spans="1:9" ht="30" customHeight="1">
      <c r="A80" s="60" t="s">
        <v>40</v>
      </c>
      <c r="B80" s="73"/>
      <c r="C80" s="74"/>
      <c r="D80" s="75"/>
      <c r="E80" s="111" t="s">
        <v>227</v>
      </c>
      <c r="F80" s="76"/>
      <c r="G80" s="76"/>
      <c r="H80" s="76"/>
      <c r="I80" s="77"/>
    </row>
    <row r="81" spans="1:9" ht="23.25" customHeight="1">
      <c r="A81" s="78" t="s">
        <v>62</v>
      </c>
      <c r="B81" s="79" t="s">
        <v>41</v>
      </c>
      <c r="C81" s="38" t="s">
        <v>55</v>
      </c>
      <c r="D81" s="38"/>
      <c r="E81" s="34">
        <f>E83+E84</f>
        <v>-14950498.96</v>
      </c>
      <c r="F81" s="81"/>
      <c r="G81" s="81"/>
      <c r="H81" s="81"/>
      <c r="I81" s="82"/>
    </row>
    <row r="82" spans="1:9" ht="10.5" customHeight="1">
      <c r="A82" s="60" t="s">
        <v>39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131</v>
      </c>
      <c r="B83" s="85"/>
      <c r="C83" s="38" t="s">
        <v>171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132</v>
      </c>
      <c r="B84" s="85"/>
      <c r="C84" s="38" t="s">
        <v>172</v>
      </c>
      <c r="D84" s="38"/>
      <c r="E84" s="34">
        <f>Лист2!E10</f>
        <v>20107270.090000004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63</v>
      </c>
      <c r="B87" s="32" t="s">
        <v>42</v>
      </c>
      <c r="C87" s="38" t="s">
        <v>55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39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54</v>
      </c>
      <c r="B91" s="32" t="s">
        <v>38</v>
      </c>
      <c r="C91" s="38"/>
      <c r="D91" s="38"/>
      <c r="E91" s="38" t="s">
        <v>55</v>
      </c>
      <c r="F91" s="59"/>
      <c r="G91" s="38"/>
      <c r="H91" s="59"/>
      <c r="I91" s="87"/>
    </row>
    <row r="92" spans="1:9" ht="21.75" customHeight="1">
      <c r="A92" s="78" t="s">
        <v>56</v>
      </c>
      <c r="B92" s="32" t="s">
        <v>44</v>
      </c>
      <c r="C92" s="38"/>
      <c r="D92" s="38"/>
      <c r="E92" s="1"/>
      <c r="F92" s="59"/>
      <c r="G92" s="38"/>
      <c r="H92" s="59"/>
      <c r="I92" s="86" t="s">
        <v>55</v>
      </c>
    </row>
    <row r="93" spans="1:9" ht="28.5" customHeight="1">
      <c r="A93" s="78" t="s">
        <v>57</v>
      </c>
      <c r="B93" s="32" t="s">
        <v>45</v>
      </c>
      <c r="C93" s="38"/>
      <c r="D93" s="38"/>
      <c r="E93" s="38" t="s">
        <v>55</v>
      </c>
      <c r="F93" s="59"/>
      <c r="G93" s="38"/>
      <c r="H93" s="59"/>
      <c r="I93" s="86" t="s">
        <v>55</v>
      </c>
    </row>
    <row r="94" spans="1:9" ht="36" customHeight="1">
      <c r="A94" s="78" t="s">
        <v>72</v>
      </c>
      <c r="B94" s="73" t="s">
        <v>47</v>
      </c>
      <c r="C94" s="38" t="s">
        <v>55</v>
      </c>
      <c r="D94" s="75" t="s">
        <v>55</v>
      </c>
      <c r="E94" s="38" t="s">
        <v>55</v>
      </c>
      <c r="F94" s="83"/>
      <c r="G94" s="75"/>
      <c r="H94" s="76"/>
      <c r="I94" s="84" t="s">
        <v>55</v>
      </c>
    </row>
    <row r="95" spans="1:9" ht="14.25" customHeight="1">
      <c r="A95" s="78" t="s">
        <v>71</v>
      </c>
      <c r="B95" s="32" t="s">
        <v>48</v>
      </c>
      <c r="C95" s="89" t="s">
        <v>55</v>
      </c>
      <c r="D95" s="89" t="s">
        <v>55</v>
      </c>
      <c r="E95" s="90"/>
      <c r="F95" s="89"/>
      <c r="G95" s="89" t="s">
        <v>55</v>
      </c>
      <c r="H95" s="91"/>
      <c r="I95" s="87" t="s">
        <v>55</v>
      </c>
    </row>
    <row r="96" spans="1:9" ht="23.25" customHeight="1">
      <c r="A96" s="60" t="s">
        <v>39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67</v>
      </c>
      <c r="B97" s="79" t="s">
        <v>49</v>
      </c>
      <c r="C97" s="59" t="s">
        <v>55</v>
      </c>
      <c r="D97" s="38" t="s">
        <v>55</v>
      </c>
      <c r="E97" s="80"/>
      <c r="F97" s="59" t="s">
        <v>55</v>
      </c>
      <c r="G97" s="38" t="s">
        <v>55</v>
      </c>
      <c r="H97" s="81"/>
      <c r="I97" s="86" t="s">
        <v>55</v>
      </c>
    </row>
    <row r="98" spans="1:9" ht="27.75" customHeight="1" thickBot="1">
      <c r="A98" s="92" t="s">
        <v>68</v>
      </c>
      <c r="B98" s="93" t="s">
        <v>50</v>
      </c>
      <c r="C98" s="94" t="s">
        <v>55</v>
      </c>
      <c r="D98" s="95" t="s">
        <v>55</v>
      </c>
      <c r="E98" s="96"/>
      <c r="F98" s="94"/>
      <c r="G98" s="95" t="s">
        <v>55</v>
      </c>
      <c r="H98" s="97"/>
      <c r="I98" s="98" t="s">
        <v>55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65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10</v>
      </c>
      <c r="G102" s="17"/>
      <c r="H102" s="56"/>
      <c r="I102" s="13"/>
    </row>
    <row r="103" spans="1:9" ht="10.5" customHeight="1">
      <c r="A103" s="69"/>
      <c r="B103" s="11" t="s">
        <v>25</v>
      </c>
      <c r="C103" s="11" t="s">
        <v>21</v>
      </c>
      <c r="D103" s="12" t="s">
        <v>85</v>
      </c>
      <c r="E103" s="18" t="s">
        <v>69</v>
      </c>
      <c r="F103" s="19" t="s">
        <v>11</v>
      </c>
      <c r="G103" s="18" t="s">
        <v>14</v>
      </c>
      <c r="H103" s="14"/>
      <c r="I103" s="13" t="s">
        <v>4</v>
      </c>
    </row>
    <row r="104" spans="1:9" ht="10.5" customHeight="1">
      <c r="A104" s="11" t="s">
        <v>7</v>
      </c>
      <c r="B104" s="11" t="s">
        <v>26</v>
      </c>
      <c r="C104" s="15" t="s">
        <v>22</v>
      </c>
      <c r="D104" s="12" t="s">
        <v>86</v>
      </c>
      <c r="E104" s="20" t="s">
        <v>70</v>
      </c>
      <c r="F104" s="12" t="s">
        <v>12</v>
      </c>
      <c r="G104" s="12" t="s">
        <v>15</v>
      </c>
      <c r="H104" s="12" t="s">
        <v>16</v>
      </c>
      <c r="I104" s="13" t="s">
        <v>5</v>
      </c>
    </row>
    <row r="105" spans="1:9" ht="10.5" customHeight="1">
      <c r="A105" s="10"/>
      <c r="B105" s="11" t="s">
        <v>27</v>
      </c>
      <c r="C105" s="11" t="s">
        <v>23</v>
      </c>
      <c r="D105" s="12" t="s">
        <v>5</v>
      </c>
      <c r="E105" s="20" t="s">
        <v>60</v>
      </c>
      <c r="F105" s="12" t="s">
        <v>13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61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2</v>
      </c>
      <c r="E107" s="24" t="s">
        <v>3</v>
      </c>
      <c r="F107" s="23" t="s">
        <v>17</v>
      </c>
      <c r="G107" s="23" t="s">
        <v>18</v>
      </c>
      <c r="H107" s="23" t="s">
        <v>19</v>
      </c>
      <c r="I107" s="25" t="s">
        <v>20</v>
      </c>
    </row>
    <row r="108" spans="1:9" ht="21" customHeight="1">
      <c r="A108" s="78" t="s">
        <v>73</v>
      </c>
      <c r="B108" s="73" t="s">
        <v>51</v>
      </c>
      <c r="C108" s="89" t="s">
        <v>55</v>
      </c>
      <c r="D108" s="38" t="s">
        <v>55</v>
      </c>
      <c r="E108" s="38" t="s">
        <v>55</v>
      </c>
      <c r="F108" s="89"/>
      <c r="G108" s="38"/>
      <c r="H108" s="89"/>
      <c r="I108" s="87" t="s">
        <v>55</v>
      </c>
    </row>
    <row r="109" spans="1:9" ht="12.75">
      <c r="A109" s="60" t="s">
        <v>40</v>
      </c>
      <c r="B109" s="73"/>
      <c r="C109" s="105"/>
      <c r="D109" s="75"/>
      <c r="E109" s="75"/>
      <c r="F109" s="19" t="s">
        <v>58</v>
      </c>
      <c r="G109" s="75"/>
      <c r="H109" s="19"/>
      <c r="I109" s="106"/>
    </row>
    <row r="110" spans="1:9" ht="25.5" customHeight="1">
      <c r="A110" s="78" t="s">
        <v>91</v>
      </c>
      <c r="B110" s="79" t="s">
        <v>52</v>
      </c>
      <c r="C110" s="75" t="s">
        <v>55</v>
      </c>
      <c r="D110" s="83" t="s">
        <v>55</v>
      </c>
      <c r="E110" s="83" t="s">
        <v>55</v>
      </c>
      <c r="F110" s="83"/>
      <c r="G110" s="83"/>
      <c r="H110" s="83"/>
      <c r="I110" s="84" t="s">
        <v>55</v>
      </c>
    </row>
    <row r="111" spans="1:9" ht="23.25" thickBot="1">
      <c r="A111" s="78" t="s">
        <v>92</v>
      </c>
      <c r="B111" s="93" t="s">
        <v>53</v>
      </c>
      <c r="C111" s="95" t="s">
        <v>55</v>
      </c>
      <c r="D111" s="94" t="s">
        <v>55</v>
      </c>
      <c r="E111" s="94" t="s">
        <v>55</v>
      </c>
      <c r="F111" s="94"/>
      <c r="G111" s="94"/>
      <c r="H111" s="94"/>
      <c r="I111" s="98" t="s">
        <v>55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187</v>
      </c>
      <c r="B113" s="107"/>
      <c r="C113" s="103" t="s">
        <v>188</v>
      </c>
      <c r="D113" s="63"/>
      <c r="E113" s="63" t="s">
        <v>32</v>
      </c>
      <c r="F113" s="61"/>
      <c r="G113" s="61"/>
      <c r="H113" s="61"/>
      <c r="I113" s="61"/>
    </row>
    <row r="114" spans="1:9" ht="9.75" customHeight="1">
      <c r="A114" s="3" t="s">
        <v>184</v>
      </c>
      <c r="B114" s="3"/>
      <c r="C114" s="4"/>
      <c r="D114" s="108"/>
      <c r="E114" s="108" t="s">
        <v>33</v>
      </c>
      <c r="F114" s="108"/>
      <c r="G114" s="108"/>
      <c r="H114" s="108"/>
      <c r="I114" s="108"/>
    </row>
    <row r="115" spans="4:9" ht="7.5" customHeight="1">
      <c r="D115" s="108"/>
      <c r="E115" s="108"/>
      <c r="F115" s="62" t="s">
        <v>35</v>
      </c>
      <c r="H115" s="108"/>
      <c r="I115" s="108"/>
    </row>
    <row r="116" spans="1:9" ht="9.75" customHeight="1">
      <c r="A116" s="3" t="s">
        <v>189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186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75" customHeight="1">
      <c r="A119" s="115" t="s">
        <v>218</v>
      </c>
      <c r="D119" s="108"/>
      <c r="E119" s="108"/>
      <c r="F119" s="108"/>
      <c r="G119" s="108"/>
      <c r="H119" s="108"/>
      <c r="I119" s="110"/>
    </row>
    <row r="120" spans="4:9" ht="12.75" customHeight="1">
      <c r="D120" s="108"/>
      <c r="E120" s="108"/>
      <c r="F120" s="108"/>
      <c r="G120" s="108"/>
      <c r="H120" s="108"/>
      <c r="I120" s="110"/>
    </row>
    <row r="121" spans="1:9" ht="12.75">
      <c r="A121" s="62"/>
      <c r="B121" s="62"/>
      <c r="C121" s="64"/>
      <c r="D121" s="65"/>
      <c r="E121" s="65"/>
      <c r="F121" s="65"/>
      <c r="G121" s="65"/>
      <c r="H121" s="65"/>
      <c r="I121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2016-03-10T11:23:36Z</cp:lastPrinted>
  <dcterms:created xsi:type="dcterms:W3CDTF">1999-06-18T11:49:53Z</dcterms:created>
  <dcterms:modified xsi:type="dcterms:W3CDTF">2016-05-13T12:18:21Z</dcterms:modified>
  <cp:category/>
  <cp:version/>
  <cp:contentType/>
  <cp:contentStatus/>
</cp:coreProperties>
</file>