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G90" i="1" l="1"/>
  <c r="G88" i="1"/>
  <c r="G87" i="1"/>
  <c r="G83" i="1"/>
  <c r="G82" i="1"/>
  <c r="G81" i="1"/>
  <c r="G80" i="1"/>
  <c r="G79" i="1"/>
  <c r="G78" i="1"/>
  <c r="G74" i="1"/>
  <c r="G76" i="1"/>
  <c r="G75" i="1"/>
  <c r="G70" i="1"/>
  <c r="G68" i="1"/>
  <c r="G67" i="1"/>
  <c r="G65" i="1"/>
  <c r="G66" i="1"/>
  <c r="G62" i="1"/>
  <c r="G59" i="1"/>
  <c r="G58" i="1"/>
  <c r="G52" i="1"/>
  <c r="G51" i="1"/>
  <c r="G50" i="1"/>
  <c r="G48" i="1"/>
  <c r="G47" i="1"/>
  <c r="G43" i="1"/>
  <c r="G42" i="1"/>
  <c r="G27" i="1"/>
  <c r="G39" i="1"/>
  <c r="G38" i="1"/>
  <c r="G37" i="1"/>
  <c r="G32" i="1"/>
  <c r="G33" i="1"/>
  <c r="G35" i="1"/>
  <c r="G30" i="1"/>
  <c r="G29" i="1"/>
  <c r="G24" i="1"/>
  <c r="G23" i="1"/>
  <c r="G22" i="1"/>
  <c r="G21" i="1"/>
  <c r="G20" i="1"/>
  <c r="G19" i="1"/>
  <c r="G71" i="1" l="1"/>
  <c r="G18" i="1"/>
  <c r="G86" i="1"/>
  <c r="G85" i="1" l="1"/>
  <c r="G69" i="1"/>
  <c r="H47" i="1"/>
  <c r="H46" i="1" s="1"/>
  <c r="G44" i="1"/>
  <c r="H42" i="1"/>
  <c r="G49" i="1" l="1"/>
  <c r="G46" i="1" s="1"/>
  <c r="G54" i="1"/>
  <c r="G41" i="1"/>
  <c r="H43" i="1"/>
  <c r="G91" i="1" l="1"/>
  <c r="H41" i="1"/>
</calcChain>
</file>

<file path=xl/sharedStrings.xml><?xml version="1.0" encoding="utf-8"?>
<sst xmlns="http://schemas.openxmlformats.org/spreadsheetml/2006/main" count="276" uniqueCount="91">
  <si>
    <t>Приложение № 2  к  постановлению Администрации</t>
  </si>
  <si>
    <t xml:space="preserve">                                                                                      от __2012 № __                                        </t>
  </si>
  <si>
    <t xml:space="preserve">             </t>
  </si>
  <si>
    <t>Исполнение бюджета  по ведомственной структуре</t>
  </si>
  <si>
    <t xml:space="preserve">                                                                                                                                                                       (рублей)                                                                           </t>
  </si>
  <si>
    <t>Наименование показателя</t>
  </si>
  <si>
    <t>Коды</t>
  </si>
  <si>
    <t>Исполнено за</t>
  </si>
  <si>
    <t>Сумма</t>
  </si>
  <si>
    <t xml:space="preserve"> за год</t>
  </si>
  <si>
    <t>В том числе</t>
  </si>
  <si>
    <t>ведомственной классификации</t>
  </si>
  <si>
    <t>Структура</t>
  </si>
  <si>
    <t>расходов</t>
  </si>
  <si>
    <t>раздел</t>
  </si>
  <si>
    <t>Подраздел</t>
  </si>
  <si>
    <t>Целевая</t>
  </si>
  <si>
    <t>статья</t>
  </si>
  <si>
    <t xml:space="preserve">Вид </t>
  </si>
  <si>
    <t>расхода</t>
  </si>
  <si>
    <t>Общегосударственные вопросы</t>
  </si>
  <si>
    <t xml:space="preserve">Функционирование высшего должностного лица </t>
  </si>
  <si>
    <t xml:space="preserve">Функционирование органов исполнительной власти </t>
  </si>
  <si>
    <t>Услуги по содержанию имущества</t>
  </si>
  <si>
    <t>Национальная безопасность и правоохранительная деятельность</t>
  </si>
  <si>
    <t>Национальная экономика</t>
  </si>
  <si>
    <t>Содействие занятости населения</t>
  </si>
  <si>
    <t>Связь и информатика</t>
  </si>
  <si>
    <t>Жилищно-коммунальное хозяйство</t>
  </si>
  <si>
    <t>Содержание жилья</t>
  </si>
  <si>
    <t>Инвентаризация жилого фонда</t>
  </si>
  <si>
    <t>Уличное освещение</t>
  </si>
  <si>
    <t>Культура, кинематография и СМИ</t>
  </si>
  <si>
    <t>Культура</t>
  </si>
  <si>
    <t>Кинематография</t>
  </si>
  <si>
    <t>Здравоохранение,   физическая культура и спорт</t>
  </si>
  <si>
    <t>Физическая культура и спорт</t>
  </si>
  <si>
    <t>Пенсионное обеспечение</t>
  </si>
  <si>
    <t>ВСЕГО РАСХОДОВ</t>
  </si>
  <si>
    <t>01</t>
  </si>
  <si>
    <t>02</t>
  </si>
  <si>
    <t>04</t>
  </si>
  <si>
    <t>03</t>
  </si>
  <si>
    <t>00</t>
  </si>
  <si>
    <t>09</t>
  </si>
  <si>
    <t>05</t>
  </si>
  <si>
    <t>08</t>
  </si>
  <si>
    <t>Выполнение других обязательств</t>
  </si>
  <si>
    <t>0000000</t>
  </si>
  <si>
    <t>000</t>
  </si>
  <si>
    <t>0013600</t>
  </si>
  <si>
    <t>121</t>
  </si>
  <si>
    <t>Военский учет</t>
  </si>
  <si>
    <t>ЗАГС</t>
  </si>
  <si>
    <t xml:space="preserve">Мероприятия по подготовке объектов ЖКХ и соц. сферы к работе ОЗП МБТ    </t>
  </si>
  <si>
    <t>244</t>
  </si>
  <si>
    <t>Защита населения</t>
  </si>
  <si>
    <t>Дорожное хозяйство</t>
  </si>
  <si>
    <t>Жилищное хозяйство</t>
  </si>
  <si>
    <t>Выборы органа местного самоуправления</t>
  </si>
  <si>
    <t>07</t>
  </si>
  <si>
    <t>0200002</t>
  </si>
  <si>
    <t>Экологическая безопасность</t>
  </si>
  <si>
    <t>06</t>
  </si>
  <si>
    <t>Обеспечение экологической безопасности в Нижневартовском раоне</t>
  </si>
  <si>
    <t>Возмещение фактически полученых убытков в связи с применением гос. регулируемых тарифов на ЖКХ</t>
  </si>
  <si>
    <t>Кап. Ремонт объектов ЖКХ</t>
  </si>
  <si>
    <t>5000002030</t>
  </si>
  <si>
    <t>5000002040</t>
  </si>
  <si>
    <t>41001S2300</t>
  </si>
  <si>
    <t>5000002400</t>
  </si>
  <si>
    <t>5200000590</t>
  </si>
  <si>
    <t>5700089240</t>
  </si>
  <si>
    <t>13</t>
  </si>
  <si>
    <t>129</t>
  </si>
  <si>
    <t>5000051180</t>
  </si>
  <si>
    <t>0000000000</t>
  </si>
  <si>
    <t>5500099990</t>
  </si>
  <si>
    <t>50000D9300</t>
  </si>
  <si>
    <t>5700089020</t>
  </si>
  <si>
    <t>Субсидии Югорский фонд капитального ремонта</t>
  </si>
  <si>
    <t>Программа "Развитие земельных и имущественных отношений на 2016-18 г"</t>
  </si>
  <si>
    <t>5600020605</t>
  </si>
  <si>
    <t>Программа "Мероприятия в области жилищно- коммунального хозяйства в сельском поселении Зайцева Речка на 2016-2018 гг"</t>
  </si>
  <si>
    <t>Программа "Энергосбережение и повышение энергической эффективности в с.п. Зайцева Речка на 2016-2018 гг.""</t>
  </si>
  <si>
    <t xml:space="preserve"> "Эффективное использование межбюджетных трансфертов, передаваемых из бюджета сельского поселения Зайцева Речка 
 в бюджет Нижневартовского района, на исполнение делегированных полномочий в  2017-2019 гг."</t>
  </si>
  <si>
    <r>
      <t>сельского поселения Зайцева Речка от 27.07.2018</t>
    </r>
    <r>
      <rPr>
        <u/>
        <sz val="12"/>
        <color indexed="8"/>
        <rFont val="Times New Roman"/>
        <family val="1"/>
        <charset val="204"/>
      </rPr>
      <t xml:space="preserve"> № 82</t>
    </r>
  </si>
  <si>
    <t>расходов бюджета  сельского поселения Зайцева речка за 2 кв. 2018 года</t>
  </si>
  <si>
    <t>2 кв. 2018 года</t>
  </si>
  <si>
    <t>4200102400</t>
  </si>
  <si>
    <t>5600084290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</si>
</sst>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" fontId="0" fillId="0" borderId="0" xfId="0" applyNumberFormat="1"/>
    <xf numFmtId="0" fontId="0" fillId="2" borderId="0" xfId="0" applyFill="1"/>
    <xf numFmtId="0" fontId="1" fillId="0" borderId="0" xfId="0" applyFont="1" applyAlignment="1">
      <alignment vertical="center" wrapText="1" shrinkToFit="1"/>
    </xf>
    <xf numFmtId="0" fontId="5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4" fontId="10" fillId="2" borderId="11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7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6" fillId="2" borderId="2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49" fontId="7" fillId="2" borderId="12" xfId="0" applyNumberFormat="1" applyFont="1" applyFill="1" applyBorder="1" applyAlignment="1">
      <alignment horizontal="right" vertical="center" wrapText="1"/>
    </xf>
    <xf numFmtId="49" fontId="7" fillId="2" borderId="13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12" xfId="0" applyNumberFormat="1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0" fillId="2" borderId="10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AppData\Roaming\Microsoft\Excel\&#1089;&#1074;&#1086;&#1076;%20&#1085;&#1072;%200107%20(version%20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us/buh_new/&#1089;&#1074;&#1086;&#1076;%20&#1085;&#1072;%2030.06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.мес."/>
    </sheetNames>
    <sheetDataSet>
      <sheetData sheetId="0">
        <row r="85">
          <cell r="AH85">
            <v>25000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.мес."/>
    </sheetNames>
    <sheetDataSet>
      <sheetData sheetId="0">
        <row r="31">
          <cell r="AH31">
            <v>2459300.91</v>
          </cell>
        </row>
        <row r="40">
          <cell r="AH40">
            <v>5220</v>
          </cell>
        </row>
        <row r="49">
          <cell r="AH49">
            <v>661770.12</v>
          </cell>
        </row>
        <row r="50">
          <cell r="AH50">
            <v>221205.3</v>
          </cell>
        </row>
        <row r="53">
          <cell r="AH53">
            <v>2447280.2400000002</v>
          </cell>
        </row>
        <row r="54">
          <cell r="AH54">
            <v>790614.89</v>
          </cell>
        </row>
        <row r="57">
          <cell r="AH57">
            <v>117052.7</v>
          </cell>
        </row>
        <row r="62">
          <cell r="AH62">
            <v>21727.96</v>
          </cell>
        </row>
        <row r="65">
          <cell r="AH65">
            <v>3331</v>
          </cell>
        </row>
        <row r="67">
          <cell r="AH67">
            <v>15000</v>
          </cell>
        </row>
        <row r="71">
          <cell r="AH71">
            <v>56374.39</v>
          </cell>
        </row>
        <row r="72">
          <cell r="AH72">
            <v>16148.59</v>
          </cell>
        </row>
        <row r="79">
          <cell r="AH79">
            <v>6035</v>
          </cell>
        </row>
        <row r="80">
          <cell r="AH80">
            <v>4535</v>
          </cell>
        </row>
        <row r="94">
          <cell r="AH94">
            <v>1708372.68</v>
          </cell>
        </row>
        <row r="95">
          <cell r="AH95">
            <v>643008.6</v>
          </cell>
        </row>
        <row r="101">
          <cell r="AH101">
            <v>28590</v>
          </cell>
        </row>
        <row r="104">
          <cell r="AH104">
            <v>173865.88</v>
          </cell>
        </row>
        <row r="107">
          <cell r="AH107">
            <v>163617.59</v>
          </cell>
        </row>
        <row r="108">
          <cell r="AH108">
            <v>160188.14000000001</v>
          </cell>
        </row>
        <row r="109">
          <cell r="AH109">
            <v>496991.8</v>
          </cell>
        </row>
        <row r="110">
          <cell r="AH110">
            <v>93530</v>
          </cell>
        </row>
        <row r="112">
          <cell r="AH112">
            <v>192874.78</v>
          </cell>
        </row>
        <row r="114">
          <cell r="AH114">
            <v>7125.83</v>
          </cell>
        </row>
        <row r="115">
          <cell r="AH115">
            <v>2433.34</v>
          </cell>
        </row>
        <row r="118">
          <cell r="AH118">
            <v>1957574.18</v>
          </cell>
        </row>
        <row r="119">
          <cell r="AH119">
            <v>576381.64</v>
          </cell>
        </row>
        <row r="122">
          <cell r="AH122">
            <v>99120.68</v>
          </cell>
        </row>
        <row r="125">
          <cell r="AH125">
            <v>17189.7</v>
          </cell>
        </row>
        <row r="128">
          <cell r="AH128">
            <v>255274.12</v>
          </cell>
        </row>
        <row r="129">
          <cell r="AH129">
            <v>101985.98</v>
          </cell>
        </row>
        <row r="130">
          <cell r="AH130">
            <v>17982</v>
          </cell>
        </row>
        <row r="131">
          <cell r="AH131">
            <v>20550</v>
          </cell>
        </row>
        <row r="132">
          <cell r="AH132">
            <v>95341</v>
          </cell>
        </row>
        <row r="133">
          <cell r="AH133">
            <v>45534.99</v>
          </cell>
        </row>
        <row r="134">
          <cell r="AH134">
            <v>5946</v>
          </cell>
        </row>
        <row r="135">
          <cell r="AH135">
            <v>66.25</v>
          </cell>
        </row>
        <row r="139">
          <cell r="AH139">
            <v>221271.8</v>
          </cell>
        </row>
        <row r="140">
          <cell r="AH140">
            <v>47444.09</v>
          </cell>
        </row>
        <row r="143">
          <cell r="AH143">
            <v>271022.13</v>
          </cell>
        </row>
        <row r="145">
          <cell r="AH145">
            <v>79956.2</v>
          </cell>
        </row>
        <row r="155">
          <cell r="AH155">
            <v>423964.8</v>
          </cell>
        </row>
        <row r="159">
          <cell r="AH159">
            <v>1980</v>
          </cell>
        </row>
        <row r="160">
          <cell r="AH160">
            <v>30200</v>
          </cell>
        </row>
        <row r="161">
          <cell r="AH161">
            <v>360160.78</v>
          </cell>
        </row>
        <row r="162">
          <cell r="AH162">
            <v>5169</v>
          </cell>
        </row>
        <row r="171">
          <cell r="AH171">
            <v>364212.5</v>
          </cell>
        </row>
        <row r="175">
          <cell r="AH175">
            <v>39096.54</v>
          </cell>
        </row>
        <row r="181">
          <cell r="AH181">
            <v>126008.39</v>
          </cell>
        </row>
        <row r="182">
          <cell r="AH182">
            <v>5501.63</v>
          </cell>
        </row>
        <row r="183">
          <cell r="AH183">
            <v>7825.24</v>
          </cell>
        </row>
        <row r="185">
          <cell r="AH185">
            <v>2702.5</v>
          </cell>
        </row>
        <row r="188">
          <cell r="AH188">
            <v>240900</v>
          </cell>
        </row>
        <row r="192">
          <cell r="AH192">
            <v>3014901</v>
          </cell>
        </row>
        <row r="193">
          <cell r="AH193">
            <v>8666709.3200000003</v>
          </cell>
        </row>
        <row r="202">
          <cell r="AH202">
            <v>111843.86</v>
          </cell>
        </row>
        <row r="205">
          <cell r="AH205">
            <v>137635.9</v>
          </cell>
        </row>
        <row r="206">
          <cell r="AH206">
            <v>108856</v>
          </cell>
        </row>
        <row r="210">
          <cell r="AH210">
            <v>187974</v>
          </cell>
        </row>
        <row r="211">
          <cell r="AH211">
            <v>45938.43</v>
          </cell>
        </row>
        <row r="212">
          <cell r="AH212">
            <v>550377</v>
          </cell>
        </row>
        <row r="213">
          <cell r="AH213">
            <v>131338.93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workbookViewId="0">
      <selection activeCell="L78" sqref="L78"/>
    </sheetView>
  </sheetViews>
  <sheetFormatPr defaultRowHeight="15" x14ac:dyDescent="0.25"/>
  <cols>
    <col min="1" max="1" width="17.5703125" customWidth="1"/>
    <col min="2" max="2" width="8" customWidth="1"/>
    <col min="3" max="3" width="5" customWidth="1"/>
    <col min="4" max="4" width="7.85546875" customWidth="1"/>
    <col min="5" max="5" width="11.140625" customWidth="1"/>
    <col min="6" max="6" width="6.85546875" customWidth="1"/>
    <col min="7" max="7" width="12.5703125" style="2" customWidth="1"/>
    <col min="8" max="8" width="8.42578125" style="2" customWidth="1"/>
    <col min="9" max="9" width="11.42578125" bestFit="1" customWidth="1"/>
    <col min="10" max="10" width="12.42578125" bestFit="1" customWidth="1"/>
  </cols>
  <sheetData>
    <row r="1" spans="1:8" ht="18.75" x14ac:dyDescent="0.25">
      <c r="A1" s="40"/>
      <c r="B1" s="2"/>
      <c r="C1" s="2"/>
      <c r="D1" s="2"/>
      <c r="E1" s="2"/>
      <c r="F1" s="2"/>
    </row>
    <row r="2" spans="1:8" ht="15.75" x14ac:dyDescent="0.25">
      <c r="A2" s="69" t="s">
        <v>0</v>
      </c>
      <c r="B2" s="69"/>
      <c r="C2" s="69"/>
      <c r="D2" s="69"/>
      <c r="E2" s="69"/>
      <c r="F2" s="69"/>
      <c r="G2" s="69"/>
      <c r="H2" s="69"/>
    </row>
    <row r="3" spans="1:8" ht="15.75" x14ac:dyDescent="0.25">
      <c r="A3" s="69" t="s">
        <v>86</v>
      </c>
      <c r="B3" s="69"/>
      <c r="C3" s="69"/>
      <c r="D3" s="69"/>
      <c r="E3" s="69"/>
      <c r="F3" s="69"/>
      <c r="G3" s="69"/>
      <c r="H3" s="69"/>
    </row>
    <row r="4" spans="1:8" ht="15.75" hidden="1" x14ac:dyDescent="0.25">
      <c r="A4" s="41" t="s">
        <v>1</v>
      </c>
      <c r="B4" s="5"/>
      <c r="C4" s="5"/>
      <c r="D4" s="5"/>
      <c r="E4" s="5"/>
      <c r="F4" s="5"/>
      <c r="G4" s="5"/>
      <c r="H4" s="5"/>
    </row>
    <row r="5" spans="1:8" ht="15.75" hidden="1" x14ac:dyDescent="0.25">
      <c r="A5" s="41" t="s">
        <v>2</v>
      </c>
      <c r="B5" s="5"/>
      <c r="C5" s="5"/>
      <c r="D5" s="5"/>
      <c r="E5" s="5"/>
      <c r="F5" s="5"/>
      <c r="G5" s="5"/>
      <c r="H5" s="5"/>
    </row>
    <row r="6" spans="1:8" ht="15.75" x14ac:dyDescent="0.25">
      <c r="A6" s="69" t="s">
        <v>3</v>
      </c>
      <c r="B6" s="69"/>
      <c r="C6" s="69"/>
      <c r="D6" s="69"/>
      <c r="E6" s="69"/>
      <c r="F6" s="69"/>
      <c r="G6" s="69"/>
      <c r="H6" s="69"/>
    </row>
    <row r="7" spans="1:8" ht="15.75" x14ac:dyDescent="0.25">
      <c r="A7" s="69" t="s">
        <v>87</v>
      </c>
      <c r="B7" s="69"/>
      <c r="C7" s="69"/>
      <c r="D7" s="69"/>
      <c r="E7" s="69"/>
      <c r="F7" s="69"/>
      <c r="G7" s="69"/>
      <c r="H7" s="69"/>
    </row>
    <row r="8" spans="1:8" ht="15.75" thickBot="1" x14ac:dyDescent="0.3">
      <c r="A8" s="42" t="s">
        <v>4</v>
      </c>
      <c r="B8" s="2"/>
      <c r="C8" s="2"/>
      <c r="D8" s="2"/>
      <c r="E8" s="2"/>
      <c r="F8" s="2"/>
    </row>
    <row r="9" spans="1:8" ht="21" customHeight="1" x14ac:dyDescent="0.25">
      <c r="A9" s="79" t="s">
        <v>5</v>
      </c>
      <c r="B9" s="81" t="s">
        <v>6</v>
      </c>
      <c r="C9" s="82"/>
      <c r="D9" s="82"/>
      <c r="E9" s="82"/>
      <c r="F9" s="83"/>
      <c r="G9" s="79" t="s">
        <v>7</v>
      </c>
      <c r="H9" s="87" t="s">
        <v>10</v>
      </c>
    </row>
    <row r="10" spans="1:8" ht="3.75" hidden="1" customHeight="1" x14ac:dyDescent="0.25">
      <c r="A10" s="80"/>
      <c r="B10" s="84"/>
      <c r="C10" s="85"/>
      <c r="D10" s="85"/>
      <c r="E10" s="85"/>
      <c r="F10" s="86"/>
      <c r="G10" s="80"/>
      <c r="H10" s="88"/>
    </row>
    <row r="11" spans="1:8" ht="3.75" customHeight="1" x14ac:dyDescent="0.25">
      <c r="A11" s="80"/>
      <c r="B11" s="84"/>
      <c r="C11" s="85"/>
      <c r="D11" s="85"/>
      <c r="E11" s="85"/>
      <c r="F11" s="86"/>
      <c r="G11" s="80"/>
      <c r="H11" s="88"/>
    </row>
    <row r="12" spans="1:8" ht="23.25" customHeight="1" x14ac:dyDescent="0.25">
      <c r="A12" s="43"/>
      <c r="B12" s="70"/>
      <c r="C12" s="71"/>
      <c r="D12" s="71"/>
      <c r="E12" s="71"/>
      <c r="F12" s="72"/>
      <c r="G12" s="66" t="s">
        <v>88</v>
      </c>
      <c r="H12" s="12"/>
    </row>
    <row r="13" spans="1:8" ht="0.75" customHeight="1" thickBot="1" x14ac:dyDescent="0.3">
      <c r="A13" s="43"/>
      <c r="B13" s="73"/>
      <c r="C13" s="74"/>
      <c r="D13" s="74"/>
      <c r="E13" s="74"/>
      <c r="F13" s="75"/>
      <c r="G13" s="6"/>
      <c r="H13" s="12"/>
    </row>
    <row r="14" spans="1:8" ht="15.75" thickBot="1" x14ac:dyDescent="0.3">
      <c r="A14" s="43"/>
      <c r="B14" s="76" t="s">
        <v>11</v>
      </c>
      <c r="C14" s="77"/>
      <c r="D14" s="77"/>
      <c r="E14" s="77"/>
      <c r="F14" s="78"/>
      <c r="G14" s="6" t="s">
        <v>8</v>
      </c>
      <c r="H14" s="12"/>
    </row>
    <row r="15" spans="1:8" ht="15" customHeight="1" x14ac:dyDescent="0.25">
      <c r="A15" s="43"/>
      <c r="B15" s="14" t="s">
        <v>12</v>
      </c>
      <c r="C15" s="67" t="s">
        <v>14</v>
      </c>
      <c r="D15" s="67" t="s">
        <v>15</v>
      </c>
      <c r="E15" s="14" t="s">
        <v>16</v>
      </c>
      <c r="F15" s="14" t="s">
        <v>18</v>
      </c>
      <c r="G15" s="6" t="s">
        <v>9</v>
      </c>
      <c r="H15" s="12"/>
    </row>
    <row r="16" spans="1:8" ht="12.75" customHeight="1" thickBot="1" x14ac:dyDescent="0.3">
      <c r="A16" s="44"/>
      <c r="B16" s="45" t="s">
        <v>13</v>
      </c>
      <c r="C16" s="68"/>
      <c r="D16" s="68"/>
      <c r="E16" s="45" t="s">
        <v>17</v>
      </c>
      <c r="F16" s="45" t="s">
        <v>19</v>
      </c>
      <c r="G16" s="7"/>
      <c r="H16" s="13"/>
    </row>
    <row r="17" spans="1:9" ht="15.75" thickBot="1" x14ac:dyDescent="0.3">
      <c r="A17" s="46">
        <v>1</v>
      </c>
      <c r="B17" s="47"/>
      <c r="C17" s="47">
        <v>2</v>
      </c>
      <c r="D17" s="47">
        <v>3</v>
      </c>
      <c r="E17" s="47">
        <v>4</v>
      </c>
      <c r="F17" s="6">
        <v>5</v>
      </c>
      <c r="G17" s="8"/>
      <c r="H17" s="14"/>
    </row>
    <row r="18" spans="1:9" ht="23.25" customHeight="1" thickBot="1" x14ac:dyDescent="0.3">
      <c r="A18" s="48" t="s">
        <v>20</v>
      </c>
      <c r="B18" s="19">
        <v>656</v>
      </c>
      <c r="C18" s="49" t="s">
        <v>39</v>
      </c>
      <c r="D18" s="49" t="s">
        <v>43</v>
      </c>
      <c r="E18" s="50" t="s">
        <v>76</v>
      </c>
      <c r="F18" s="51" t="s">
        <v>49</v>
      </c>
      <c r="G18" s="26">
        <f>G19+G20+G21+G22+G23+G24+G29+G30+G32+G33+G35+G37+G38+G39+G27</f>
        <v>8194700.8500000006</v>
      </c>
      <c r="H18" s="35"/>
      <c r="I18" s="1"/>
    </row>
    <row r="19" spans="1:9" s="2" customFormat="1" ht="36.75" customHeight="1" thickBot="1" x14ac:dyDescent="0.3">
      <c r="A19" s="52" t="s">
        <v>21</v>
      </c>
      <c r="B19" s="17">
        <v>656</v>
      </c>
      <c r="C19" s="53" t="s">
        <v>39</v>
      </c>
      <c r="D19" s="53" t="s">
        <v>40</v>
      </c>
      <c r="E19" s="54" t="s">
        <v>67</v>
      </c>
      <c r="F19" s="55">
        <v>121</v>
      </c>
      <c r="G19" s="27">
        <f>[2]сводн.мес.!$AH$49</f>
        <v>661770.12</v>
      </c>
      <c r="H19" s="24"/>
    </row>
    <row r="20" spans="1:9" s="2" customFormat="1" ht="36.75" customHeight="1" thickBot="1" x14ac:dyDescent="0.3">
      <c r="A20" s="52" t="s">
        <v>21</v>
      </c>
      <c r="B20" s="17">
        <v>656</v>
      </c>
      <c r="C20" s="53" t="s">
        <v>39</v>
      </c>
      <c r="D20" s="53" t="s">
        <v>40</v>
      </c>
      <c r="E20" s="54" t="s">
        <v>67</v>
      </c>
      <c r="F20" s="55">
        <v>129</v>
      </c>
      <c r="G20" s="27">
        <f>[2]сводн.мес.!$AH$50</f>
        <v>221205.3</v>
      </c>
      <c r="H20" s="24"/>
    </row>
    <row r="21" spans="1:9" s="2" customFormat="1" ht="36.75" customHeight="1" thickBot="1" x14ac:dyDescent="0.3">
      <c r="A21" s="52" t="s">
        <v>22</v>
      </c>
      <c r="B21" s="17">
        <v>656</v>
      </c>
      <c r="C21" s="53" t="s">
        <v>39</v>
      </c>
      <c r="D21" s="53" t="s">
        <v>41</v>
      </c>
      <c r="E21" s="54" t="s">
        <v>68</v>
      </c>
      <c r="F21" s="55">
        <v>121</v>
      </c>
      <c r="G21" s="25">
        <f>[2]сводн.мес.!$AH$53</f>
        <v>2447280.2400000002</v>
      </c>
      <c r="H21" s="24"/>
    </row>
    <row r="22" spans="1:9" s="2" customFormat="1" ht="36.75" customHeight="1" thickBot="1" x14ac:dyDescent="0.3">
      <c r="A22" s="52" t="s">
        <v>22</v>
      </c>
      <c r="B22" s="17">
        <v>656</v>
      </c>
      <c r="C22" s="53" t="s">
        <v>39</v>
      </c>
      <c r="D22" s="53" t="s">
        <v>41</v>
      </c>
      <c r="E22" s="54" t="s">
        <v>68</v>
      </c>
      <c r="F22" s="55">
        <v>129</v>
      </c>
      <c r="G22" s="25">
        <f>[2]сводн.мес.!$AH$54</f>
        <v>790614.89</v>
      </c>
      <c r="H22" s="24"/>
    </row>
    <row r="23" spans="1:9" s="2" customFormat="1" ht="42" customHeight="1" thickBot="1" x14ac:dyDescent="0.3">
      <c r="A23" s="52" t="s">
        <v>22</v>
      </c>
      <c r="B23" s="17">
        <v>656</v>
      </c>
      <c r="C23" s="53" t="s">
        <v>39</v>
      </c>
      <c r="D23" s="53" t="s">
        <v>41</v>
      </c>
      <c r="E23" s="54" t="s">
        <v>72</v>
      </c>
      <c r="F23" s="55">
        <v>540</v>
      </c>
      <c r="G23" s="25">
        <f>[2]сводн.мес.!$AH$188</f>
        <v>240900</v>
      </c>
      <c r="H23" s="24"/>
    </row>
    <row r="24" spans="1:9" s="2" customFormat="1" ht="36.75" customHeight="1" thickBot="1" x14ac:dyDescent="0.3">
      <c r="A24" s="52" t="s">
        <v>22</v>
      </c>
      <c r="B24" s="17">
        <v>656</v>
      </c>
      <c r="C24" s="53" t="s">
        <v>39</v>
      </c>
      <c r="D24" s="53" t="s">
        <v>41</v>
      </c>
      <c r="E24" s="56" t="s">
        <v>68</v>
      </c>
      <c r="F24" s="57">
        <v>122</v>
      </c>
      <c r="G24" s="28">
        <f>[2]сводн.мес.!$AH$57</f>
        <v>117052.7</v>
      </c>
      <c r="H24" s="15"/>
    </row>
    <row r="25" spans="1:9" s="2" customFormat="1" ht="36.75" customHeight="1" thickBot="1" x14ac:dyDescent="0.3">
      <c r="A25" s="52" t="s">
        <v>22</v>
      </c>
      <c r="B25" s="17">
        <v>656</v>
      </c>
      <c r="C25" s="53" t="s">
        <v>39</v>
      </c>
      <c r="D25" s="53" t="s">
        <v>41</v>
      </c>
      <c r="E25" s="56" t="s">
        <v>68</v>
      </c>
      <c r="F25" s="57">
        <v>851</v>
      </c>
      <c r="G25" s="25">
        <v>0</v>
      </c>
      <c r="H25" s="15"/>
    </row>
    <row r="26" spans="1:9" s="2" customFormat="1" ht="36.75" customHeight="1" thickBot="1" x14ac:dyDescent="0.3">
      <c r="A26" s="52" t="s">
        <v>22</v>
      </c>
      <c r="B26" s="17">
        <v>656</v>
      </c>
      <c r="C26" s="53" t="s">
        <v>39</v>
      </c>
      <c r="D26" s="53" t="s">
        <v>41</v>
      </c>
      <c r="E26" s="56" t="s">
        <v>68</v>
      </c>
      <c r="F26" s="57">
        <v>853</v>
      </c>
      <c r="G26" s="28">
        <v>0</v>
      </c>
      <c r="H26" s="15"/>
    </row>
    <row r="27" spans="1:9" s="2" customFormat="1" ht="36.75" customHeight="1" thickBot="1" x14ac:dyDescent="0.3">
      <c r="A27" s="52" t="s">
        <v>22</v>
      </c>
      <c r="B27" s="17">
        <v>656</v>
      </c>
      <c r="C27" s="53" t="s">
        <v>39</v>
      </c>
      <c r="D27" s="53" t="s">
        <v>41</v>
      </c>
      <c r="E27" s="56" t="s">
        <v>71</v>
      </c>
      <c r="F27" s="57">
        <v>212</v>
      </c>
      <c r="G27" s="25">
        <f>[2]сводн.мес.!$AH$101</f>
        <v>28590</v>
      </c>
      <c r="H27" s="15"/>
    </row>
    <row r="28" spans="1:9" s="2" customFormat="1" ht="36" hidden="1" customHeight="1" thickBot="1" x14ac:dyDescent="0.3">
      <c r="A28" s="52" t="s">
        <v>59</v>
      </c>
      <c r="B28" s="17">
        <v>656</v>
      </c>
      <c r="C28" s="53" t="s">
        <v>39</v>
      </c>
      <c r="D28" s="53" t="s">
        <v>60</v>
      </c>
      <c r="E28" s="53" t="s">
        <v>61</v>
      </c>
      <c r="F28" s="57">
        <v>244</v>
      </c>
      <c r="G28" s="28">
        <v>0</v>
      </c>
      <c r="H28" s="15"/>
    </row>
    <row r="29" spans="1:9" s="2" customFormat="1" ht="27.75" customHeight="1" thickBot="1" x14ac:dyDescent="0.3">
      <c r="A29" s="52" t="s">
        <v>47</v>
      </c>
      <c r="B29" s="17">
        <v>656</v>
      </c>
      <c r="C29" s="53" t="s">
        <v>39</v>
      </c>
      <c r="D29" s="53">
        <v>13</v>
      </c>
      <c r="E29" s="53" t="s">
        <v>71</v>
      </c>
      <c r="F29" s="57">
        <v>111</v>
      </c>
      <c r="G29" s="25">
        <f>[2]сводн.мес.!$AH$94</f>
        <v>1708372.68</v>
      </c>
      <c r="H29" s="16"/>
    </row>
    <row r="30" spans="1:9" s="2" customFormat="1" ht="27.75" customHeight="1" thickBot="1" x14ac:dyDescent="0.3">
      <c r="A30" s="52" t="s">
        <v>47</v>
      </c>
      <c r="B30" s="17">
        <v>656</v>
      </c>
      <c r="C30" s="53" t="s">
        <v>39</v>
      </c>
      <c r="D30" s="53">
        <v>13</v>
      </c>
      <c r="E30" s="53" t="s">
        <v>71</v>
      </c>
      <c r="F30" s="57">
        <v>119</v>
      </c>
      <c r="G30" s="25">
        <f>[2]сводн.мес.!$AH$95</f>
        <v>643008.6</v>
      </c>
      <c r="H30" s="16"/>
    </row>
    <row r="31" spans="1:9" s="2" customFormat="1" ht="27.75" customHeight="1" thickBot="1" x14ac:dyDescent="0.3">
      <c r="A31" s="52" t="s">
        <v>47</v>
      </c>
      <c r="B31" s="17">
        <v>656</v>
      </c>
      <c r="C31" s="53" t="s">
        <v>39</v>
      </c>
      <c r="D31" s="53">
        <v>13</v>
      </c>
      <c r="E31" s="53" t="s">
        <v>70</v>
      </c>
      <c r="F31" s="57">
        <v>122</v>
      </c>
      <c r="G31" s="25">
        <v>0</v>
      </c>
      <c r="H31" s="16"/>
    </row>
    <row r="32" spans="1:9" s="2" customFormat="1" ht="27.75" customHeight="1" thickBot="1" x14ac:dyDescent="0.3">
      <c r="A32" s="52" t="s">
        <v>47</v>
      </c>
      <c r="B32" s="17">
        <v>656</v>
      </c>
      <c r="C32" s="53" t="s">
        <v>39</v>
      </c>
      <c r="D32" s="53">
        <v>13</v>
      </c>
      <c r="E32" s="53" t="s">
        <v>89</v>
      </c>
      <c r="F32" s="57">
        <v>244</v>
      </c>
      <c r="G32" s="28">
        <f>[2]сводн.мес.!$AH$40</f>
        <v>5220</v>
      </c>
      <c r="H32" s="16"/>
    </row>
    <row r="33" spans="1:8" s="2" customFormat="1" ht="36" customHeight="1" thickBot="1" x14ac:dyDescent="0.3">
      <c r="A33" s="52" t="s">
        <v>23</v>
      </c>
      <c r="B33" s="17">
        <v>656</v>
      </c>
      <c r="C33" s="53" t="s">
        <v>39</v>
      </c>
      <c r="D33" s="53">
        <v>13</v>
      </c>
      <c r="E33" s="53" t="s">
        <v>70</v>
      </c>
      <c r="F33" s="57">
        <v>244</v>
      </c>
      <c r="G33" s="25">
        <f>[2]сводн.мес.!$AH$62+[2]сводн.мес.!$AH$107+[2]сводн.мес.!$AH$108+[2]сводн.мес.!$AH$109+[2]сводн.мес.!$AH$110+[2]сводн.мес.!$AH$112</f>
        <v>1128930.27</v>
      </c>
      <c r="H33" s="16"/>
    </row>
    <row r="34" spans="1:8" s="2" customFormat="1" ht="36.75" customHeight="1" thickBot="1" x14ac:dyDescent="0.3">
      <c r="A34" s="52" t="s">
        <v>23</v>
      </c>
      <c r="B34" s="17">
        <v>656</v>
      </c>
      <c r="C34" s="53" t="s">
        <v>39</v>
      </c>
      <c r="D34" s="53">
        <v>13</v>
      </c>
      <c r="E34" s="53" t="s">
        <v>70</v>
      </c>
      <c r="F34" s="57">
        <v>221</v>
      </c>
      <c r="G34" s="28">
        <v>0</v>
      </c>
      <c r="H34" s="17"/>
    </row>
    <row r="35" spans="1:8" s="2" customFormat="1" ht="36.75" customHeight="1" thickBot="1" x14ac:dyDescent="0.3">
      <c r="A35" s="52" t="s">
        <v>22</v>
      </c>
      <c r="B35" s="17">
        <v>656</v>
      </c>
      <c r="C35" s="53" t="s">
        <v>39</v>
      </c>
      <c r="D35" s="53" t="s">
        <v>73</v>
      </c>
      <c r="E35" s="53" t="s">
        <v>71</v>
      </c>
      <c r="F35" s="57">
        <v>242</v>
      </c>
      <c r="G35" s="25">
        <f>[2]сводн.мес.!$AH$104</f>
        <v>173865.88</v>
      </c>
      <c r="H35" s="17"/>
    </row>
    <row r="36" spans="1:8" s="2" customFormat="1" ht="36.75" customHeight="1" thickBot="1" x14ac:dyDescent="0.3">
      <c r="A36" s="52" t="s">
        <v>22</v>
      </c>
      <c r="B36" s="17">
        <v>656</v>
      </c>
      <c r="C36" s="53" t="s">
        <v>39</v>
      </c>
      <c r="D36" s="53" t="s">
        <v>73</v>
      </c>
      <c r="E36" s="53" t="s">
        <v>82</v>
      </c>
      <c r="F36" s="57">
        <v>119</v>
      </c>
      <c r="G36" s="25">
        <v>0</v>
      </c>
      <c r="H36" s="17"/>
    </row>
    <row r="37" spans="1:8" s="2" customFormat="1" ht="36.75" customHeight="1" thickBot="1" x14ac:dyDescent="0.3">
      <c r="A37" s="52" t="s">
        <v>47</v>
      </c>
      <c r="B37" s="17">
        <v>656</v>
      </c>
      <c r="C37" s="53" t="s">
        <v>39</v>
      </c>
      <c r="D37" s="53">
        <v>13</v>
      </c>
      <c r="E37" s="53" t="s">
        <v>70</v>
      </c>
      <c r="F37" s="57">
        <v>851</v>
      </c>
      <c r="G37" s="25">
        <f>[2]сводн.мес.!$AH$65</f>
        <v>3331</v>
      </c>
      <c r="H37" s="17"/>
    </row>
    <row r="38" spans="1:8" s="2" customFormat="1" ht="36.75" customHeight="1" thickBot="1" x14ac:dyDescent="0.3">
      <c r="A38" s="52" t="s">
        <v>47</v>
      </c>
      <c r="B38" s="17">
        <v>656</v>
      </c>
      <c r="C38" s="53" t="s">
        <v>39</v>
      </c>
      <c r="D38" s="53">
        <v>13</v>
      </c>
      <c r="E38" s="53" t="s">
        <v>70</v>
      </c>
      <c r="F38" s="57">
        <v>852</v>
      </c>
      <c r="G38" s="25">
        <f>[2]сводн.мес.!$AH$114</f>
        <v>7125.83</v>
      </c>
      <c r="H38" s="17"/>
    </row>
    <row r="39" spans="1:8" s="2" customFormat="1" ht="36.75" customHeight="1" thickBot="1" x14ac:dyDescent="0.3">
      <c r="A39" s="52" t="s">
        <v>47</v>
      </c>
      <c r="B39" s="17">
        <v>656</v>
      </c>
      <c r="C39" s="53" t="s">
        <v>39</v>
      </c>
      <c r="D39" s="53">
        <v>13</v>
      </c>
      <c r="E39" s="53" t="s">
        <v>70</v>
      </c>
      <c r="F39" s="57">
        <v>853</v>
      </c>
      <c r="G39" s="25">
        <f>[2]сводн.мес.!$AH$67+[2]сводн.мес.!$AH$115</f>
        <v>17433.34</v>
      </c>
      <c r="H39" s="17"/>
    </row>
    <row r="40" spans="1:8" s="2" customFormat="1" ht="36.75" customHeight="1" thickBot="1" x14ac:dyDescent="0.3">
      <c r="A40" s="52" t="s">
        <v>22</v>
      </c>
      <c r="B40" s="17">
        <v>656</v>
      </c>
      <c r="C40" s="53" t="s">
        <v>39</v>
      </c>
      <c r="D40" s="53">
        <v>13</v>
      </c>
      <c r="E40" s="53" t="s">
        <v>69</v>
      </c>
      <c r="F40" s="57">
        <v>244</v>
      </c>
      <c r="G40" s="25">
        <v>0</v>
      </c>
      <c r="H40" s="17"/>
    </row>
    <row r="41" spans="1:8" s="2" customFormat="1" ht="19.5" customHeight="1" thickBot="1" x14ac:dyDescent="0.3">
      <c r="A41" s="52" t="s">
        <v>52</v>
      </c>
      <c r="B41" s="19">
        <v>656</v>
      </c>
      <c r="C41" s="49" t="s">
        <v>40</v>
      </c>
      <c r="D41" s="49" t="s">
        <v>42</v>
      </c>
      <c r="E41" s="49" t="s">
        <v>76</v>
      </c>
      <c r="F41" s="50" t="s">
        <v>49</v>
      </c>
      <c r="G41" s="31">
        <f>G42+G43</f>
        <v>72522.98</v>
      </c>
      <c r="H41" s="21">
        <f>G41</f>
        <v>72522.98</v>
      </c>
    </row>
    <row r="42" spans="1:8" s="2" customFormat="1" ht="30.75" customHeight="1" thickBot="1" x14ac:dyDescent="0.3">
      <c r="A42" s="52" t="s">
        <v>21</v>
      </c>
      <c r="B42" s="17">
        <v>656</v>
      </c>
      <c r="C42" s="53" t="s">
        <v>40</v>
      </c>
      <c r="D42" s="53" t="s">
        <v>42</v>
      </c>
      <c r="E42" s="53" t="s">
        <v>75</v>
      </c>
      <c r="F42" s="54" t="s">
        <v>51</v>
      </c>
      <c r="G42" s="39">
        <f>[2]сводн.мес.!$AH$71</f>
        <v>56374.39</v>
      </c>
      <c r="H42" s="23">
        <f>G42</f>
        <v>56374.39</v>
      </c>
    </row>
    <row r="43" spans="1:8" s="2" customFormat="1" ht="36.75" customHeight="1" thickBot="1" x14ac:dyDescent="0.3">
      <c r="A43" s="52" t="s">
        <v>21</v>
      </c>
      <c r="B43" s="17">
        <v>656</v>
      </c>
      <c r="C43" s="53" t="s">
        <v>40</v>
      </c>
      <c r="D43" s="53" t="s">
        <v>42</v>
      </c>
      <c r="E43" s="53" t="s">
        <v>75</v>
      </c>
      <c r="F43" s="54" t="s">
        <v>74</v>
      </c>
      <c r="G43" s="25">
        <f>[2]сводн.мес.!$AH$72</f>
        <v>16148.59</v>
      </c>
      <c r="H43" s="23">
        <f>G43</f>
        <v>16148.59</v>
      </c>
    </row>
    <row r="44" spans="1:8" s="2" customFormat="1" ht="36.75" hidden="1" customHeight="1" thickBot="1" x14ac:dyDescent="0.3">
      <c r="A44" s="52" t="s">
        <v>52</v>
      </c>
      <c r="B44" s="19">
        <v>656</v>
      </c>
      <c r="C44" s="49" t="s">
        <v>40</v>
      </c>
      <c r="D44" s="49" t="s">
        <v>42</v>
      </c>
      <c r="E44" s="49" t="s">
        <v>48</v>
      </c>
      <c r="F44" s="50" t="s">
        <v>49</v>
      </c>
      <c r="G44" s="30">
        <f>G45</f>
        <v>0</v>
      </c>
      <c r="H44" s="17"/>
    </row>
    <row r="45" spans="1:8" s="2" customFormat="1" ht="36.75" hidden="1" customHeight="1" thickBot="1" x14ac:dyDescent="0.3">
      <c r="A45" s="52" t="s">
        <v>21</v>
      </c>
      <c r="B45" s="17">
        <v>656</v>
      </c>
      <c r="C45" s="53" t="s">
        <v>40</v>
      </c>
      <c r="D45" s="53" t="s">
        <v>42</v>
      </c>
      <c r="E45" s="53" t="s">
        <v>50</v>
      </c>
      <c r="F45" s="54" t="s">
        <v>55</v>
      </c>
      <c r="G45" s="22">
        <v>0</v>
      </c>
      <c r="H45" s="17"/>
    </row>
    <row r="46" spans="1:8" s="2" customFormat="1" ht="49.5" customHeight="1" thickBot="1" x14ac:dyDescent="0.3">
      <c r="A46" s="58" t="s">
        <v>24</v>
      </c>
      <c r="B46" s="19">
        <v>656</v>
      </c>
      <c r="C46" s="49" t="s">
        <v>42</v>
      </c>
      <c r="D46" s="49" t="s">
        <v>43</v>
      </c>
      <c r="E46" s="49" t="s">
        <v>76</v>
      </c>
      <c r="F46" s="50" t="s">
        <v>49</v>
      </c>
      <c r="G46" s="38">
        <f>G47+G48</f>
        <v>408079.78</v>
      </c>
      <c r="H46" s="10">
        <f>H47</f>
        <v>10570</v>
      </c>
    </row>
    <row r="47" spans="1:8" s="2" customFormat="1" ht="17.25" customHeight="1" thickBot="1" x14ac:dyDescent="0.3">
      <c r="A47" s="59" t="s">
        <v>53</v>
      </c>
      <c r="B47" s="17">
        <v>656</v>
      </c>
      <c r="C47" s="53" t="s">
        <v>42</v>
      </c>
      <c r="D47" s="53" t="s">
        <v>41</v>
      </c>
      <c r="E47" s="53" t="s">
        <v>78</v>
      </c>
      <c r="F47" s="57">
        <v>224</v>
      </c>
      <c r="G47" s="25">
        <f>[2]сводн.мес.!$AH$79+[2]сводн.мес.!$AH$80</f>
        <v>10570</v>
      </c>
      <c r="H47" s="9">
        <f>G47</f>
        <v>10570</v>
      </c>
    </row>
    <row r="48" spans="1:8" s="2" customFormat="1" ht="17.25" customHeight="1" thickBot="1" x14ac:dyDescent="0.3">
      <c r="A48" s="59" t="s">
        <v>56</v>
      </c>
      <c r="B48" s="17">
        <v>656</v>
      </c>
      <c r="C48" s="53" t="s">
        <v>42</v>
      </c>
      <c r="D48" s="53" t="s">
        <v>44</v>
      </c>
      <c r="E48" s="53" t="s">
        <v>77</v>
      </c>
      <c r="F48" s="57">
        <v>244</v>
      </c>
      <c r="G48" s="28">
        <f>[2]сводн.мес.!$AH$159+[2]сводн.мес.!$AH$160+[2]сводн.мес.!$AH$161+[2]сводн.мес.!$AH$162</f>
        <v>397509.78</v>
      </c>
      <c r="H48" s="18"/>
    </row>
    <row r="49" spans="1:8" s="2" customFormat="1" ht="24.75" customHeight="1" thickBot="1" x14ac:dyDescent="0.3">
      <c r="A49" s="48" t="s">
        <v>25</v>
      </c>
      <c r="B49" s="19">
        <v>656</v>
      </c>
      <c r="C49" s="49" t="s">
        <v>41</v>
      </c>
      <c r="D49" s="49" t="s">
        <v>43</v>
      </c>
      <c r="E49" s="49" t="s">
        <v>76</v>
      </c>
      <c r="F49" s="50" t="s">
        <v>49</v>
      </c>
      <c r="G49" s="31">
        <f>G50+G51+G52+G53</f>
        <v>3374929.27</v>
      </c>
      <c r="H49" s="19"/>
    </row>
    <row r="50" spans="1:8" s="2" customFormat="1" ht="24.75" customHeight="1" thickBot="1" x14ac:dyDescent="0.3">
      <c r="A50" s="52" t="s">
        <v>26</v>
      </c>
      <c r="B50" s="17">
        <v>656</v>
      </c>
      <c r="C50" s="53" t="s">
        <v>41</v>
      </c>
      <c r="D50" s="53" t="s">
        <v>39</v>
      </c>
      <c r="E50" s="60">
        <v>7000085060</v>
      </c>
      <c r="F50" s="57">
        <v>111</v>
      </c>
      <c r="G50" s="25">
        <f>[2]сводн.мес.!$AH$210+[2]сводн.мес.!$AH$212</f>
        <v>738351</v>
      </c>
      <c r="H50" s="17"/>
    </row>
    <row r="51" spans="1:8" s="2" customFormat="1" ht="24.75" customHeight="1" thickBot="1" x14ac:dyDescent="0.3">
      <c r="A51" s="52" t="s">
        <v>26</v>
      </c>
      <c r="B51" s="17">
        <v>656</v>
      </c>
      <c r="C51" s="53" t="s">
        <v>41</v>
      </c>
      <c r="D51" s="53" t="s">
        <v>39</v>
      </c>
      <c r="E51" s="60">
        <v>7000085060</v>
      </c>
      <c r="F51" s="57">
        <v>119</v>
      </c>
      <c r="G51" s="25">
        <f>[2]сводн.мес.!$AH$211+[2]сводн.мес.!$AH$213</f>
        <v>177277.36</v>
      </c>
      <c r="H51" s="17"/>
    </row>
    <row r="52" spans="1:8" s="2" customFormat="1" ht="24.75" customHeight="1" thickBot="1" x14ac:dyDescent="0.3">
      <c r="A52" s="52" t="s">
        <v>57</v>
      </c>
      <c r="B52" s="17">
        <v>656</v>
      </c>
      <c r="C52" s="53" t="s">
        <v>41</v>
      </c>
      <c r="D52" s="53" t="s">
        <v>44</v>
      </c>
      <c r="E52" s="60">
        <v>4000199990</v>
      </c>
      <c r="F52" s="57">
        <v>244</v>
      </c>
      <c r="G52" s="25">
        <f>[2]сводн.мес.!$AH$31</f>
        <v>2459300.91</v>
      </c>
      <c r="H52" s="17"/>
    </row>
    <row r="53" spans="1:8" s="2" customFormat="1" ht="20.25" customHeight="1" thickBot="1" x14ac:dyDescent="0.3">
      <c r="A53" s="52" t="s">
        <v>27</v>
      </c>
      <c r="B53" s="17">
        <v>656</v>
      </c>
      <c r="C53" s="53" t="s">
        <v>41</v>
      </c>
      <c r="D53" s="53">
        <v>10</v>
      </c>
      <c r="E53" s="60">
        <v>5600020600</v>
      </c>
      <c r="F53" s="57">
        <v>814</v>
      </c>
      <c r="G53" s="25">
        <v>0</v>
      </c>
      <c r="H53" s="17"/>
    </row>
    <row r="54" spans="1:8" s="2" customFormat="1" ht="36" customHeight="1" thickBot="1" x14ac:dyDescent="0.3">
      <c r="A54" s="48" t="s">
        <v>28</v>
      </c>
      <c r="B54" s="19">
        <v>656</v>
      </c>
      <c r="C54" s="49" t="s">
        <v>45</v>
      </c>
      <c r="D54" s="49" t="s">
        <v>43</v>
      </c>
      <c r="E54" s="49" t="s">
        <v>76</v>
      </c>
      <c r="F54" s="50" t="s">
        <v>49</v>
      </c>
      <c r="G54" s="29">
        <f>G57+G58+G59+G62+G64+G65+G66+G67+G68+G60+G61</f>
        <v>12582590.379999999</v>
      </c>
      <c r="H54" s="19"/>
    </row>
    <row r="55" spans="1:8" s="2" customFormat="1" ht="16.5" hidden="1" customHeight="1" thickBot="1" x14ac:dyDescent="0.3">
      <c r="A55" s="52" t="s">
        <v>29</v>
      </c>
      <c r="B55" s="17">
        <v>656</v>
      </c>
      <c r="C55" s="53" t="s">
        <v>45</v>
      </c>
      <c r="D55" s="53" t="s">
        <v>39</v>
      </c>
      <c r="E55" s="60">
        <v>3500100</v>
      </c>
      <c r="F55" s="57">
        <v>540</v>
      </c>
      <c r="G55" s="22">
        <v>0</v>
      </c>
      <c r="H55" s="17"/>
    </row>
    <row r="56" spans="1:8" s="2" customFormat="1" ht="27.75" hidden="1" customHeight="1" thickBot="1" x14ac:dyDescent="0.3">
      <c r="A56" s="52" t="s">
        <v>30</v>
      </c>
      <c r="B56" s="17">
        <v>656</v>
      </c>
      <c r="C56" s="53" t="s">
        <v>45</v>
      </c>
      <c r="D56" s="53" t="s">
        <v>39</v>
      </c>
      <c r="E56" s="60">
        <v>3500300</v>
      </c>
      <c r="F56" s="57">
        <v>540</v>
      </c>
      <c r="G56" s="32">
        <v>0</v>
      </c>
      <c r="H56" s="17"/>
    </row>
    <row r="57" spans="1:8" s="2" customFormat="1" ht="16.5" customHeight="1" thickBot="1" x14ac:dyDescent="0.3">
      <c r="A57" s="52" t="s">
        <v>58</v>
      </c>
      <c r="B57" s="17">
        <v>656</v>
      </c>
      <c r="C57" s="53" t="s">
        <v>45</v>
      </c>
      <c r="D57" s="53" t="s">
        <v>39</v>
      </c>
      <c r="E57" s="60">
        <v>5600020601</v>
      </c>
      <c r="F57" s="57">
        <v>814</v>
      </c>
      <c r="G57" s="25">
        <v>0</v>
      </c>
      <c r="H57" s="19"/>
    </row>
    <row r="58" spans="1:8" s="2" customFormat="1" ht="16.5" customHeight="1" thickBot="1" x14ac:dyDescent="0.3">
      <c r="A58" s="52" t="s">
        <v>58</v>
      </c>
      <c r="B58" s="17">
        <v>656</v>
      </c>
      <c r="C58" s="53" t="s">
        <v>45</v>
      </c>
      <c r="D58" s="53" t="s">
        <v>39</v>
      </c>
      <c r="E58" s="60">
        <v>5700089090</v>
      </c>
      <c r="F58" s="57">
        <v>540</v>
      </c>
      <c r="G58" s="28">
        <f>[2]сводн.мес.!$AH$192</f>
        <v>3014901</v>
      </c>
      <c r="H58" s="19"/>
    </row>
    <row r="59" spans="1:8" s="2" customFormat="1" ht="52.5" customHeight="1" thickBot="1" x14ac:dyDescent="0.3">
      <c r="A59" s="52" t="s">
        <v>81</v>
      </c>
      <c r="B59" s="17">
        <v>656</v>
      </c>
      <c r="C59" s="53" t="s">
        <v>45</v>
      </c>
      <c r="D59" s="53" t="s">
        <v>39</v>
      </c>
      <c r="E59" s="60">
        <v>5800099991</v>
      </c>
      <c r="F59" s="57">
        <v>244</v>
      </c>
      <c r="G59" s="25">
        <f>[2]сводн.мес.!$AH$202</f>
        <v>111843.86</v>
      </c>
      <c r="H59" s="19"/>
    </row>
    <row r="60" spans="1:8" s="2" customFormat="1" ht="52.5" customHeight="1" thickBot="1" x14ac:dyDescent="0.3">
      <c r="A60" s="52" t="s">
        <v>83</v>
      </c>
      <c r="B60" s="17">
        <v>656</v>
      </c>
      <c r="C60" s="53" t="s">
        <v>45</v>
      </c>
      <c r="D60" s="53" t="s">
        <v>39</v>
      </c>
      <c r="E60" s="60">
        <v>5600020601</v>
      </c>
      <c r="F60" s="57">
        <v>814</v>
      </c>
      <c r="G60" s="25">
        <v>0</v>
      </c>
      <c r="H60" s="19"/>
    </row>
    <row r="61" spans="1:8" s="2" customFormat="1" ht="82.5" customHeight="1" thickBot="1" x14ac:dyDescent="0.3">
      <c r="A61" s="52" t="s">
        <v>85</v>
      </c>
      <c r="B61" s="17">
        <v>656</v>
      </c>
      <c r="C61" s="53" t="s">
        <v>45</v>
      </c>
      <c r="D61" s="53" t="s">
        <v>39</v>
      </c>
      <c r="E61" s="60">
        <v>5700089090</v>
      </c>
      <c r="F61" s="57">
        <v>540</v>
      </c>
      <c r="G61" s="25">
        <v>0</v>
      </c>
      <c r="H61" s="19"/>
    </row>
    <row r="62" spans="1:8" s="2" customFormat="1" ht="75.75" customHeight="1" thickBot="1" x14ac:dyDescent="0.3">
      <c r="A62" s="52" t="s">
        <v>65</v>
      </c>
      <c r="B62" s="17">
        <v>656</v>
      </c>
      <c r="C62" s="53" t="s">
        <v>45</v>
      </c>
      <c r="D62" s="53" t="s">
        <v>40</v>
      </c>
      <c r="E62" s="53" t="s">
        <v>79</v>
      </c>
      <c r="F62" s="57">
        <v>540</v>
      </c>
      <c r="G62" s="25">
        <f>[2]сводн.мес.!$AH$193</f>
        <v>8666709.3200000003</v>
      </c>
      <c r="H62" s="17"/>
    </row>
    <row r="63" spans="1:8" s="2" customFormat="1" ht="9" hidden="1" customHeight="1" thickBot="1" x14ac:dyDescent="0.3">
      <c r="A63" s="52" t="s">
        <v>54</v>
      </c>
      <c r="B63" s="17">
        <v>656</v>
      </c>
      <c r="C63" s="53" t="s">
        <v>45</v>
      </c>
      <c r="D63" s="53" t="s">
        <v>40</v>
      </c>
      <c r="E63" s="60">
        <v>7952300</v>
      </c>
      <c r="F63" s="57">
        <v>540</v>
      </c>
      <c r="G63" s="28">
        <v>0</v>
      </c>
      <c r="H63" s="17"/>
    </row>
    <row r="64" spans="1:8" s="2" customFormat="1" ht="33.75" customHeight="1" thickBot="1" x14ac:dyDescent="0.3">
      <c r="A64" s="52" t="s">
        <v>66</v>
      </c>
      <c r="B64" s="17">
        <v>656</v>
      </c>
      <c r="C64" s="53" t="s">
        <v>45</v>
      </c>
      <c r="D64" s="53" t="s">
        <v>40</v>
      </c>
      <c r="E64" s="60">
        <v>5600020604</v>
      </c>
      <c r="F64" s="57">
        <v>540</v>
      </c>
      <c r="G64" s="28">
        <v>0</v>
      </c>
      <c r="H64" s="17"/>
    </row>
    <row r="65" spans="1:10" s="2" customFormat="1" ht="73.5" customHeight="1" thickBot="1" x14ac:dyDescent="0.3">
      <c r="A65" s="52" t="s">
        <v>80</v>
      </c>
      <c r="B65" s="17">
        <v>656</v>
      </c>
      <c r="C65" s="53" t="s">
        <v>45</v>
      </c>
      <c r="D65" s="53" t="s">
        <v>42</v>
      </c>
      <c r="E65" s="60">
        <v>5600020603</v>
      </c>
      <c r="F65" s="57">
        <v>244</v>
      </c>
      <c r="G65" s="25">
        <f>[2]сводн.мес.!$AH$175</f>
        <v>39096.54</v>
      </c>
      <c r="H65" s="17"/>
      <c r="J65" s="11"/>
    </row>
    <row r="66" spans="1:10" s="2" customFormat="1" ht="16.5" customHeight="1" thickBot="1" x14ac:dyDescent="0.3">
      <c r="A66" s="52" t="s">
        <v>31</v>
      </c>
      <c r="B66" s="17">
        <v>656</v>
      </c>
      <c r="C66" s="53" t="s">
        <v>45</v>
      </c>
      <c r="D66" s="53" t="s">
        <v>42</v>
      </c>
      <c r="E66" s="60">
        <v>5600020602</v>
      </c>
      <c r="F66" s="57">
        <v>244</v>
      </c>
      <c r="G66" s="25">
        <f>[2]сводн.мес.!$AH$171</f>
        <v>364212.5</v>
      </c>
      <c r="H66" s="19"/>
    </row>
    <row r="67" spans="1:10" s="2" customFormat="1" ht="75.75" customHeight="1" thickBot="1" x14ac:dyDescent="0.3">
      <c r="A67" s="52" t="s">
        <v>84</v>
      </c>
      <c r="B67" s="17">
        <v>656</v>
      </c>
      <c r="C67" s="53" t="s">
        <v>45</v>
      </c>
      <c r="D67" s="53" t="s">
        <v>42</v>
      </c>
      <c r="E67" s="60">
        <v>5600020605</v>
      </c>
      <c r="F67" s="57">
        <v>244</v>
      </c>
      <c r="G67" s="25">
        <f>[2]сводн.мес.!$AH$181+[2]сводн.мес.!$AH$182+[2]сводн.мес.!$AH$183</f>
        <v>139335.25999999998</v>
      </c>
      <c r="H67" s="19"/>
    </row>
    <row r="68" spans="1:10" s="2" customFormat="1" ht="85.5" customHeight="1" thickBot="1" x14ac:dyDescent="0.3">
      <c r="A68" s="52" t="s">
        <v>83</v>
      </c>
      <c r="B68" s="17">
        <v>656</v>
      </c>
      <c r="C68" s="53" t="s">
        <v>45</v>
      </c>
      <c r="D68" s="53" t="s">
        <v>42</v>
      </c>
      <c r="E68" s="60">
        <v>5900020020</v>
      </c>
      <c r="F68" s="57">
        <v>244</v>
      </c>
      <c r="G68" s="25">
        <f>[2]сводн.мес.!$AH$205+[2]сводн.мес.!$AH$206</f>
        <v>246491.9</v>
      </c>
      <c r="H68" s="17"/>
    </row>
    <row r="69" spans="1:10" s="2" customFormat="1" ht="34.5" customHeight="1" thickBot="1" x14ac:dyDescent="0.3">
      <c r="A69" s="48" t="s">
        <v>62</v>
      </c>
      <c r="B69" s="19">
        <v>656</v>
      </c>
      <c r="C69" s="49" t="s">
        <v>63</v>
      </c>
      <c r="D69" s="49" t="s">
        <v>43</v>
      </c>
      <c r="E69" s="49" t="s">
        <v>76</v>
      </c>
      <c r="F69" s="50" t="s">
        <v>49</v>
      </c>
      <c r="G69" s="29">
        <f>G70</f>
        <v>2702.5</v>
      </c>
      <c r="H69" s="19"/>
    </row>
    <row r="70" spans="1:10" s="2" customFormat="1" ht="60.75" customHeight="1" thickBot="1" x14ac:dyDescent="0.3">
      <c r="A70" s="52" t="s">
        <v>64</v>
      </c>
      <c r="B70" s="17">
        <v>656</v>
      </c>
      <c r="C70" s="53" t="s">
        <v>63</v>
      </c>
      <c r="D70" s="53" t="s">
        <v>45</v>
      </c>
      <c r="E70" s="53" t="s">
        <v>90</v>
      </c>
      <c r="F70" s="57">
        <v>540</v>
      </c>
      <c r="G70" s="25">
        <f>[2]сводн.мес.!$AH$185</f>
        <v>2702.5</v>
      </c>
      <c r="H70" s="17"/>
    </row>
    <row r="71" spans="1:10" s="2" customFormat="1" ht="52.5" customHeight="1" thickBot="1" x14ac:dyDescent="0.3">
      <c r="A71" s="48" t="s">
        <v>32</v>
      </c>
      <c r="B71" s="19">
        <v>656</v>
      </c>
      <c r="C71" s="49" t="s">
        <v>46</v>
      </c>
      <c r="D71" s="49" t="s">
        <v>43</v>
      </c>
      <c r="E71" s="49" t="s">
        <v>76</v>
      </c>
      <c r="F71" s="50" t="s">
        <v>49</v>
      </c>
      <c r="G71" s="37">
        <f>G74+G75+G76+G78+G79+G80+G81+G82+G83</f>
        <v>3461662.4299999997</v>
      </c>
      <c r="H71" s="19"/>
    </row>
    <row r="72" spans="1:10" s="2" customFormat="1" ht="15.75" hidden="1" thickBot="1" x14ac:dyDescent="0.3">
      <c r="A72" s="52" t="s">
        <v>33</v>
      </c>
      <c r="B72" s="17">
        <v>656</v>
      </c>
      <c r="C72" s="53" t="s">
        <v>46</v>
      </c>
      <c r="D72" s="53" t="s">
        <v>39</v>
      </c>
      <c r="E72" s="60">
        <v>4409900</v>
      </c>
      <c r="F72" s="57">
        <v>226</v>
      </c>
      <c r="G72" s="22">
        <v>0</v>
      </c>
      <c r="H72" s="17"/>
    </row>
    <row r="73" spans="1:10" s="2" customFormat="1" ht="15.75" hidden="1" thickBot="1" x14ac:dyDescent="0.3">
      <c r="A73" s="52" t="s">
        <v>33</v>
      </c>
      <c r="B73" s="17">
        <v>656</v>
      </c>
      <c r="C73" s="53" t="s">
        <v>46</v>
      </c>
      <c r="D73" s="53" t="s">
        <v>39</v>
      </c>
      <c r="E73" s="60">
        <v>4409900</v>
      </c>
      <c r="F73" s="57">
        <v>212</v>
      </c>
      <c r="G73" s="32">
        <v>0</v>
      </c>
      <c r="H73" s="17"/>
    </row>
    <row r="74" spans="1:10" s="2" customFormat="1" ht="15.75" thickBot="1" x14ac:dyDescent="0.3">
      <c r="A74" s="52" t="s">
        <v>33</v>
      </c>
      <c r="B74" s="17">
        <v>656</v>
      </c>
      <c r="C74" s="53" t="s">
        <v>46</v>
      </c>
      <c r="D74" s="53" t="s">
        <v>39</v>
      </c>
      <c r="E74" s="60">
        <v>5300000590</v>
      </c>
      <c r="F74" s="57">
        <v>221</v>
      </c>
      <c r="G74" s="25">
        <f>[2]сводн.мес.!$AH$125</f>
        <v>17189.7</v>
      </c>
      <c r="H74" s="17"/>
    </row>
    <row r="75" spans="1:10" s="2" customFormat="1" ht="15.75" thickBot="1" x14ac:dyDescent="0.3">
      <c r="A75" s="52" t="s">
        <v>33</v>
      </c>
      <c r="B75" s="17">
        <v>656</v>
      </c>
      <c r="C75" s="53" t="s">
        <v>46</v>
      </c>
      <c r="D75" s="53" t="s">
        <v>39</v>
      </c>
      <c r="E75" s="60">
        <v>5300000590</v>
      </c>
      <c r="F75" s="57">
        <v>244</v>
      </c>
      <c r="G75" s="28">
        <f>[2]сводн.мес.!$AH$128+[2]сводн.мес.!$AH$129+[2]сводн.мес.!$AH$130+[2]сводн.мес.!$AH$131+[2]сводн.мес.!$AH$132+[2]сводн.мес.!$AH$133</f>
        <v>536668.09</v>
      </c>
      <c r="H75" s="17"/>
    </row>
    <row r="76" spans="1:10" s="2" customFormat="1" ht="15.75" thickBot="1" x14ac:dyDescent="0.3">
      <c r="A76" s="52" t="s">
        <v>33</v>
      </c>
      <c r="B76" s="17">
        <v>656</v>
      </c>
      <c r="C76" s="53" t="s">
        <v>46</v>
      </c>
      <c r="D76" s="53" t="s">
        <v>39</v>
      </c>
      <c r="E76" s="60">
        <v>5300000590</v>
      </c>
      <c r="F76" s="57">
        <v>112</v>
      </c>
      <c r="G76" s="25">
        <f>[2]сводн.мес.!$AH$122</f>
        <v>99120.68</v>
      </c>
      <c r="H76" s="17"/>
    </row>
    <row r="77" spans="1:10" s="2" customFormat="1" ht="15.75" hidden="1" thickBot="1" x14ac:dyDescent="0.3">
      <c r="A77" s="52" t="s">
        <v>33</v>
      </c>
      <c r="B77" s="17">
        <v>656</v>
      </c>
      <c r="C77" s="53" t="s">
        <v>46</v>
      </c>
      <c r="D77" s="53" t="s">
        <v>39</v>
      </c>
      <c r="E77" s="60">
        <v>4409900</v>
      </c>
      <c r="F77" s="57">
        <v>540</v>
      </c>
      <c r="G77" s="33">
        <v>0</v>
      </c>
      <c r="H77" s="17"/>
    </row>
    <row r="78" spans="1:10" s="2" customFormat="1" ht="15" customHeight="1" thickBot="1" x14ac:dyDescent="0.3">
      <c r="A78" s="52" t="s">
        <v>33</v>
      </c>
      <c r="B78" s="17">
        <v>656</v>
      </c>
      <c r="C78" s="53" t="s">
        <v>46</v>
      </c>
      <c r="D78" s="53" t="s">
        <v>39</v>
      </c>
      <c r="E78" s="60">
        <v>5300000590</v>
      </c>
      <c r="F78" s="57">
        <v>111</v>
      </c>
      <c r="G78" s="32">
        <f>[2]сводн.мес.!$AH$118</f>
        <v>1957574.18</v>
      </c>
      <c r="H78" s="17"/>
    </row>
    <row r="79" spans="1:10" s="2" customFormat="1" ht="15" customHeight="1" thickBot="1" x14ac:dyDescent="0.3">
      <c r="A79" s="52" t="s">
        <v>33</v>
      </c>
      <c r="B79" s="17">
        <v>656</v>
      </c>
      <c r="C79" s="53" t="s">
        <v>46</v>
      </c>
      <c r="D79" s="53" t="s">
        <v>39</v>
      </c>
      <c r="E79" s="60">
        <v>5300000590</v>
      </c>
      <c r="F79" s="57">
        <v>119</v>
      </c>
      <c r="G79" s="25">
        <f>[2]сводн.мес.!$AH$119</f>
        <v>576381.64</v>
      </c>
      <c r="H79" s="17"/>
      <c r="I79" s="11"/>
    </row>
    <row r="80" spans="1:10" s="2" customFormat="1" ht="15" customHeight="1" thickBot="1" x14ac:dyDescent="0.3">
      <c r="A80" s="52" t="s">
        <v>33</v>
      </c>
      <c r="B80" s="17">
        <v>656</v>
      </c>
      <c r="C80" s="53" t="s">
        <v>46</v>
      </c>
      <c r="D80" s="53" t="s">
        <v>39</v>
      </c>
      <c r="E80" s="60">
        <v>5300000590</v>
      </c>
      <c r="F80" s="57">
        <v>851</v>
      </c>
      <c r="G80" s="25">
        <f>[2]сводн.мес.!$AH$134</f>
        <v>5946</v>
      </c>
      <c r="H80" s="17"/>
      <c r="I80" s="11"/>
    </row>
    <row r="81" spans="1:9" s="2" customFormat="1" ht="15" customHeight="1" thickBot="1" x14ac:dyDescent="0.3">
      <c r="A81" s="52" t="s">
        <v>33</v>
      </c>
      <c r="B81" s="17">
        <v>656</v>
      </c>
      <c r="C81" s="53" t="s">
        <v>46</v>
      </c>
      <c r="D81" s="53" t="s">
        <v>39</v>
      </c>
      <c r="E81" s="60">
        <v>5300000590</v>
      </c>
      <c r="F81" s="57">
        <v>853</v>
      </c>
      <c r="G81" s="25">
        <f>[2]сводн.мес.!$AH$135</f>
        <v>66.25</v>
      </c>
      <c r="H81" s="17"/>
      <c r="I81" s="11"/>
    </row>
    <row r="82" spans="1:9" s="2" customFormat="1" ht="15" customHeight="1" thickBot="1" x14ac:dyDescent="0.3">
      <c r="A82" s="52" t="s">
        <v>34</v>
      </c>
      <c r="B82" s="17">
        <v>656</v>
      </c>
      <c r="C82" s="53" t="s">
        <v>46</v>
      </c>
      <c r="D82" s="53" t="s">
        <v>40</v>
      </c>
      <c r="E82" s="60">
        <v>5300000590</v>
      </c>
      <c r="F82" s="57">
        <v>111</v>
      </c>
      <c r="G82" s="25">
        <f>[2]сводн.мес.!$AH$139</f>
        <v>221271.8</v>
      </c>
      <c r="H82" s="17"/>
      <c r="I82" s="11"/>
    </row>
    <row r="83" spans="1:9" s="2" customFormat="1" ht="15" customHeight="1" thickBot="1" x14ac:dyDescent="0.3">
      <c r="A83" s="52" t="s">
        <v>34</v>
      </c>
      <c r="B83" s="17">
        <v>656</v>
      </c>
      <c r="C83" s="53" t="s">
        <v>46</v>
      </c>
      <c r="D83" s="53" t="s">
        <v>40</v>
      </c>
      <c r="E83" s="60">
        <v>5300000590</v>
      </c>
      <c r="F83" s="57">
        <v>119</v>
      </c>
      <c r="G83" s="25">
        <f>[2]сводн.мес.!$AH$140</f>
        <v>47444.09</v>
      </c>
      <c r="H83" s="17"/>
    </row>
    <row r="84" spans="1:9" s="2" customFormat="1" ht="15" hidden="1" customHeight="1" thickBot="1" x14ac:dyDescent="0.3">
      <c r="A84" s="52" t="s">
        <v>34</v>
      </c>
      <c r="B84" s="17">
        <v>656</v>
      </c>
      <c r="C84" s="53" t="s">
        <v>46</v>
      </c>
      <c r="D84" s="53" t="s">
        <v>39</v>
      </c>
      <c r="E84" s="60">
        <v>7950960</v>
      </c>
      <c r="F84" s="57">
        <v>244</v>
      </c>
      <c r="G84" s="28">
        <v>0</v>
      </c>
      <c r="H84" s="17"/>
    </row>
    <row r="85" spans="1:9" s="2" customFormat="1" ht="40.5" customHeight="1" thickBot="1" x14ac:dyDescent="0.3">
      <c r="A85" s="48" t="s">
        <v>35</v>
      </c>
      <c r="B85" s="19">
        <v>656</v>
      </c>
      <c r="C85" s="49">
        <v>10</v>
      </c>
      <c r="D85" s="49" t="s">
        <v>43</v>
      </c>
      <c r="E85" s="49" t="s">
        <v>76</v>
      </c>
      <c r="F85" s="50" t="s">
        <v>49</v>
      </c>
      <c r="G85" s="31">
        <f>G86+G87+G88+G89+G90</f>
        <v>799943.13</v>
      </c>
      <c r="H85" s="17"/>
    </row>
    <row r="86" spans="1:9" s="2" customFormat="1" ht="25.5" customHeight="1" thickBot="1" x14ac:dyDescent="0.3">
      <c r="A86" s="52" t="s">
        <v>37</v>
      </c>
      <c r="B86" s="17">
        <v>656</v>
      </c>
      <c r="C86" s="53">
        <v>10</v>
      </c>
      <c r="D86" s="53" t="s">
        <v>39</v>
      </c>
      <c r="E86" s="60">
        <v>5000099990</v>
      </c>
      <c r="F86" s="57">
        <v>321</v>
      </c>
      <c r="G86" s="34">
        <f>[1]сводн.мес.!$AH$85</f>
        <v>25000</v>
      </c>
      <c r="H86" s="17"/>
    </row>
    <row r="87" spans="1:9" s="2" customFormat="1" ht="25.5" customHeight="1" thickBot="1" x14ac:dyDescent="0.3">
      <c r="A87" s="52" t="s">
        <v>36</v>
      </c>
      <c r="B87" s="17">
        <v>656</v>
      </c>
      <c r="C87" s="53">
        <v>11</v>
      </c>
      <c r="D87" s="53" t="s">
        <v>39</v>
      </c>
      <c r="E87" s="60">
        <v>5400000590</v>
      </c>
      <c r="F87" s="57">
        <v>111</v>
      </c>
      <c r="G87" s="34">
        <f>[2]сводн.мес.!$AH$143</f>
        <v>271022.13</v>
      </c>
      <c r="H87" s="17"/>
    </row>
    <row r="88" spans="1:9" s="2" customFormat="1" ht="27" customHeight="1" thickBot="1" x14ac:dyDescent="0.3">
      <c r="A88" s="52" t="s">
        <v>36</v>
      </c>
      <c r="B88" s="17">
        <v>656</v>
      </c>
      <c r="C88" s="53">
        <v>11</v>
      </c>
      <c r="D88" s="53" t="s">
        <v>39</v>
      </c>
      <c r="E88" s="60">
        <v>5400000590</v>
      </c>
      <c r="F88" s="57">
        <v>119</v>
      </c>
      <c r="G88" s="34">
        <f>[2]сводн.мес.!$AH$145</f>
        <v>79956.2</v>
      </c>
      <c r="H88" s="17"/>
    </row>
    <row r="89" spans="1:9" s="2" customFormat="1" ht="27" customHeight="1" thickBot="1" x14ac:dyDescent="0.3">
      <c r="A89" s="52" t="s">
        <v>36</v>
      </c>
      <c r="B89" s="17">
        <v>656</v>
      </c>
      <c r="C89" s="53">
        <v>11</v>
      </c>
      <c r="D89" s="53" t="s">
        <v>39</v>
      </c>
      <c r="E89" s="60">
        <v>5400000590</v>
      </c>
      <c r="F89" s="57">
        <v>112</v>
      </c>
      <c r="G89" s="34">
        <v>0</v>
      </c>
      <c r="H89" s="17"/>
    </row>
    <row r="90" spans="1:9" s="2" customFormat="1" ht="27" customHeight="1" thickBot="1" x14ac:dyDescent="0.3">
      <c r="A90" s="52" t="s">
        <v>36</v>
      </c>
      <c r="B90" s="17">
        <v>656</v>
      </c>
      <c r="C90" s="53">
        <v>11</v>
      </c>
      <c r="D90" s="53" t="s">
        <v>39</v>
      </c>
      <c r="E90" s="60">
        <v>5400000590</v>
      </c>
      <c r="F90" s="57">
        <v>244</v>
      </c>
      <c r="G90" s="34">
        <f>[2]сводн.мес.!$AH$155</f>
        <v>423964.8</v>
      </c>
      <c r="H90" s="17"/>
    </row>
    <row r="91" spans="1:9" s="2" customFormat="1" ht="26.25" customHeight="1" thickBot="1" x14ac:dyDescent="0.3">
      <c r="A91" s="61" t="s">
        <v>38</v>
      </c>
      <c r="B91" s="62"/>
      <c r="C91" s="63"/>
      <c r="D91" s="63"/>
      <c r="E91" s="64"/>
      <c r="F91" s="65"/>
      <c r="G91" s="36">
        <f>G18+G41+G46+G49+G54+G69+G71+G85</f>
        <v>28897131.319999997</v>
      </c>
      <c r="H91" s="20"/>
    </row>
    <row r="92" spans="1:9" ht="15.75" x14ac:dyDescent="0.25">
      <c r="A92" s="3"/>
    </row>
    <row r="93" spans="1:9" ht="14.45" x14ac:dyDescent="0.3">
      <c r="A93" s="4"/>
    </row>
    <row r="97" spans="8:8" x14ac:dyDescent="0.25">
      <c r="H97" s="11"/>
    </row>
  </sheetData>
  <mergeCells count="13">
    <mergeCell ref="A2:H2"/>
    <mergeCell ref="A3:H3"/>
    <mergeCell ref="G9:G11"/>
    <mergeCell ref="B9:F11"/>
    <mergeCell ref="A9:A11"/>
    <mergeCell ref="H9:H11"/>
    <mergeCell ref="C15:C16"/>
    <mergeCell ref="D15:D16"/>
    <mergeCell ref="A6:H6"/>
    <mergeCell ref="A7:H7"/>
    <mergeCell ref="B12:F12"/>
    <mergeCell ref="B13:F13"/>
    <mergeCell ref="B14:F1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2018-07-27T05:25:15Z</dcterms:modified>
</cp:coreProperties>
</file>