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G87" i="1" l="1"/>
  <c r="G85" i="1"/>
  <c r="G84" i="1"/>
  <c r="G80" i="1"/>
  <c r="G79" i="1"/>
  <c r="G77" i="1"/>
  <c r="G71" i="1"/>
  <c r="G76" i="1"/>
  <c r="G75" i="1"/>
  <c r="G67" i="1"/>
  <c r="G66" i="1" s="1"/>
  <c r="G64" i="1"/>
  <c r="G62" i="1"/>
  <c r="G63" i="1"/>
  <c r="G59" i="1"/>
  <c r="G50" i="1"/>
  <c r="G49" i="1"/>
  <c r="G51" i="1"/>
  <c r="G47" i="1"/>
  <c r="G45" i="1" s="1"/>
  <c r="G42" i="1"/>
  <c r="G41" i="1"/>
  <c r="H41" i="1" s="1"/>
  <c r="G36" i="1"/>
  <c r="G35" i="1"/>
  <c r="G32" i="1"/>
  <c r="G30" i="1"/>
  <c r="G29" i="1"/>
  <c r="G23" i="1"/>
  <c r="G22" i="1"/>
  <c r="G21" i="1"/>
  <c r="G20" i="1"/>
  <c r="G19" i="1"/>
  <c r="G83" i="1"/>
  <c r="G78" i="1"/>
  <c r="H46" i="1"/>
  <c r="H45" i="1" s="1"/>
  <c r="G43" i="1"/>
  <c r="G82" i="1" l="1"/>
  <c r="G68" i="1"/>
  <c r="G53" i="1"/>
  <c r="G48" i="1"/>
  <c r="G40" i="1"/>
  <c r="H40" i="1" s="1"/>
  <c r="G18" i="1"/>
  <c r="H42" i="1"/>
  <c r="G88" i="1" l="1"/>
</calcChain>
</file>

<file path=xl/sharedStrings.xml><?xml version="1.0" encoding="utf-8"?>
<sst xmlns="http://schemas.openxmlformats.org/spreadsheetml/2006/main" count="267" uniqueCount="89">
  <si>
    <t>Приложение № 2  к  постановлению Администрации</t>
  </si>
  <si>
    <t xml:space="preserve">                                                                                      от __2012 № __                                        </t>
  </si>
  <si>
    <t xml:space="preserve">             </t>
  </si>
  <si>
    <t>Исполнение бюджета  по ведомственной структуре</t>
  </si>
  <si>
    <t xml:space="preserve">                                                                                                                                                                       (рублей)                                                                           </t>
  </si>
  <si>
    <t>Наименование показателя</t>
  </si>
  <si>
    <t>Коды</t>
  </si>
  <si>
    <t>Исполнено за</t>
  </si>
  <si>
    <t>Сумма</t>
  </si>
  <si>
    <t xml:space="preserve"> за год</t>
  </si>
  <si>
    <t>В том числе</t>
  </si>
  <si>
    <t>ведомственной классификации</t>
  </si>
  <si>
    <t>Структура</t>
  </si>
  <si>
    <t>расходов</t>
  </si>
  <si>
    <t>раздел</t>
  </si>
  <si>
    <t>Подраздел</t>
  </si>
  <si>
    <t>Целевая</t>
  </si>
  <si>
    <t>статья</t>
  </si>
  <si>
    <t xml:space="preserve">Вид </t>
  </si>
  <si>
    <t>расхода</t>
  </si>
  <si>
    <t>Общегосударственные вопросы</t>
  </si>
  <si>
    <t xml:space="preserve">Функционирование высшего должностного лица </t>
  </si>
  <si>
    <t xml:space="preserve">Функционирование органов исполнительной власти </t>
  </si>
  <si>
    <t>Услуги по содержанию имущества</t>
  </si>
  <si>
    <t>Национальная безопасность и правоохранительная деятельность</t>
  </si>
  <si>
    <t>Национальная экономика</t>
  </si>
  <si>
    <t>Содействие занятости населения</t>
  </si>
  <si>
    <t>Связь и информатика</t>
  </si>
  <si>
    <t>Жилищно-коммунальное хозяйство</t>
  </si>
  <si>
    <t>Содержание жилья</t>
  </si>
  <si>
    <t>Инвентаризация жилого фонда</t>
  </si>
  <si>
    <t>Уличное освещение</t>
  </si>
  <si>
    <t>Культура, кинематография и СМИ</t>
  </si>
  <si>
    <t>Культура</t>
  </si>
  <si>
    <t>Кинематография</t>
  </si>
  <si>
    <t>Здравоохранение,   физическая культура и спорт</t>
  </si>
  <si>
    <t>Физическая культура и спорт</t>
  </si>
  <si>
    <t>Пенсионное обеспечение</t>
  </si>
  <si>
    <t>ВСЕГО РАСХОДОВ</t>
  </si>
  <si>
    <t>01</t>
  </si>
  <si>
    <t>02</t>
  </si>
  <si>
    <t>04</t>
  </si>
  <si>
    <t>03</t>
  </si>
  <si>
    <t>00</t>
  </si>
  <si>
    <t>09</t>
  </si>
  <si>
    <t>05</t>
  </si>
  <si>
    <t>08</t>
  </si>
  <si>
    <t>Выполнение других обязательств</t>
  </si>
  <si>
    <t>0000000</t>
  </si>
  <si>
    <t>000</t>
  </si>
  <si>
    <t>0013600</t>
  </si>
  <si>
    <t>121</t>
  </si>
  <si>
    <t>Военский учет</t>
  </si>
  <si>
    <t>ЗАГС</t>
  </si>
  <si>
    <t xml:space="preserve">Мероприятия по подготовке объектов ЖКХ и соц. сферы к работе ОЗП МБТ    </t>
  </si>
  <si>
    <t>244</t>
  </si>
  <si>
    <t>Защита населения</t>
  </si>
  <si>
    <t>Дорожное хозяйство</t>
  </si>
  <si>
    <t>Жилищное хозяйство</t>
  </si>
  <si>
    <t>Выборы органа местного самоуправления</t>
  </si>
  <si>
    <t>07</t>
  </si>
  <si>
    <t>0200002</t>
  </si>
  <si>
    <t>Экологическая безопасность</t>
  </si>
  <si>
    <t>06</t>
  </si>
  <si>
    <t>Обеспечение экологической безопасности в Нижневартовском раоне</t>
  </si>
  <si>
    <t>Возмещение фактически полученых убытков в связи с применением гос. регулируемых тарифов на ЖКХ</t>
  </si>
  <si>
    <t>Кап. Ремонт объектов ЖКХ</t>
  </si>
  <si>
    <t>5000002030</t>
  </si>
  <si>
    <t>5000002040</t>
  </si>
  <si>
    <t>41001S2300</t>
  </si>
  <si>
    <t>5000002400</t>
  </si>
  <si>
    <t>5200000590</t>
  </si>
  <si>
    <t>5700089240</t>
  </si>
  <si>
    <t>13</t>
  </si>
  <si>
    <t>129</t>
  </si>
  <si>
    <t>5000051180</t>
  </si>
  <si>
    <t>0000000000</t>
  </si>
  <si>
    <t>5500099990</t>
  </si>
  <si>
    <t>50000D9300</t>
  </si>
  <si>
    <t>5700089020</t>
  </si>
  <si>
    <t>Субсидии Югорский фонд капитального ремонта</t>
  </si>
  <si>
    <t>Программа "Развитие земельных и имущественных отношений на 2016-18 г"</t>
  </si>
  <si>
    <t>5600020605</t>
  </si>
  <si>
    <t>Программа "Мероприятия в области жилищно- коммунального хозяйства в сельском поселении Зайцева Речка на 2016-2018 гг"</t>
  </si>
  <si>
    <t>Программа "Энергосбережение и повышение энергической эффективности в с.п. Зайцева Речка на 2016-2018 гг.""</t>
  </si>
  <si>
    <t>5600084290</t>
  </si>
  <si>
    <t>расходов бюджета  сельского поселения Зайцева речка за 1 кв. 2018 года</t>
  </si>
  <si>
    <t>1 кв. 2018 года</t>
  </si>
  <si>
    <r>
      <t>сельского поселения Зайцева Речка от 26.04.2018</t>
    </r>
    <r>
      <rPr>
        <u/>
        <sz val="12"/>
        <color indexed="8"/>
        <rFont val="Times New Roman"/>
        <family val="1"/>
        <charset val="204"/>
      </rPr>
      <t xml:space="preserve"> № 41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</si>
</sst>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" fontId="0" fillId="0" borderId="0" xfId="0" applyNumberFormat="1"/>
    <xf numFmtId="0" fontId="0" fillId="2" borderId="0" xfId="0" applyFill="1"/>
    <xf numFmtId="0" fontId="1" fillId="0" borderId="0" xfId="0" applyFont="1" applyAlignment="1">
      <alignment vertical="center" wrapText="1" shrinkToFit="1"/>
    </xf>
    <xf numFmtId="0" fontId="5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4" fontId="10" fillId="2" borderId="11" xfId="0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7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6" fillId="2" borderId="2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49" fontId="7" fillId="2" borderId="12" xfId="0" applyNumberFormat="1" applyFont="1" applyFill="1" applyBorder="1" applyAlignment="1">
      <alignment horizontal="right" vertical="center" wrapText="1"/>
    </xf>
    <xf numFmtId="49" fontId="7" fillId="2" borderId="13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9" fontId="5" fillId="2" borderId="12" xfId="0" applyNumberFormat="1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0" fillId="2" borderId="10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us/buh_new/1%20&#1040;&#1076;&#1084;&#1080;&#1085;&#1080;&#1089;&#1090;&#1088;&#1072;&#1094;&#1080;&#1103;/2018%20&#1075;&#1086;&#1076;/&#1054;&#1090;&#1095;&#1105;&#1090;&#1099;/117/&#1050;&#1085;&#1080;&#1075;&#1072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us/buh_new/4%20&#1045;&#1043;&#1054;&#1056;/&#1041;&#1070;&#1044;&#1046;&#1045;&#1058;&#1067;%20%202014&#1075;%202015&#1075;-2016%20&#1075;/&#1048;&#1089;&#1087;&#1086;&#1083;&#1085;&#1077;&#1085;&#1080;&#1077;%20&#1073;&#1102;&#1076;&#1078;&#1077;&#1090;&#1072;%202017/&#1050;&#1085;&#1080;&#1075;&#1072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.мес."/>
    </sheetNames>
    <sheetDataSet>
      <sheetData sheetId="0">
        <row r="30">
          <cell r="AH30">
            <v>1052041.1000000001</v>
          </cell>
        </row>
        <row r="46">
          <cell r="AH46">
            <v>522871.14</v>
          </cell>
        </row>
        <row r="47">
          <cell r="AH47">
            <v>82835.360000000001</v>
          </cell>
        </row>
        <row r="50">
          <cell r="AH50">
            <v>1650233.63</v>
          </cell>
        </row>
        <row r="51">
          <cell r="AH51">
            <v>466243.7</v>
          </cell>
        </row>
        <row r="65">
          <cell r="AH65">
            <v>22298.59</v>
          </cell>
        </row>
        <row r="66">
          <cell r="AH66">
            <v>8237.08</v>
          </cell>
        </row>
        <row r="86">
          <cell r="AH86">
            <v>740201.53</v>
          </cell>
        </row>
        <row r="87">
          <cell r="AH87">
            <v>350980.13</v>
          </cell>
        </row>
        <row r="93">
          <cell r="AH93">
            <v>85601.81</v>
          </cell>
        </row>
        <row r="102">
          <cell r="AH102">
            <v>7012.83</v>
          </cell>
        </row>
        <row r="103">
          <cell r="AH103">
            <v>400.28</v>
          </cell>
        </row>
        <row r="106">
          <cell r="AH106">
            <v>772079.97</v>
          </cell>
        </row>
        <row r="107">
          <cell r="AH107">
            <v>260249.72</v>
          </cell>
        </row>
        <row r="113">
          <cell r="AH113">
            <v>6875.88</v>
          </cell>
        </row>
        <row r="122">
          <cell r="AH122">
            <v>2943</v>
          </cell>
        </row>
        <row r="126">
          <cell r="AH126">
            <v>74399.759999999995</v>
          </cell>
        </row>
        <row r="127">
          <cell r="AH127">
            <v>17405.580000000002</v>
          </cell>
        </row>
        <row r="130">
          <cell r="AH130">
            <v>152778.18</v>
          </cell>
        </row>
        <row r="131">
          <cell r="AH131">
            <v>38893.15</v>
          </cell>
        </row>
        <row r="137">
          <cell r="AH137">
            <v>98925.119999999995</v>
          </cell>
        </row>
        <row r="141">
          <cell r="AH141">
            <v>12080</v>
          </cell>
        </row>
        <row r="143">
          <cell r="AH143">
            <v>1179</v>
          </cell>
        </row>
        <row r="152">
          <cell r="AH152">
            <v>206929.25</v>
          </cell>
        </row>
        <row r="156">
          <cell r="AH156">
            <v>19548.27</v>
          </cell>
        </row>
        <row r="162">
          <cell r="AH162">
            <v>66442.67</v>
          </cell>
        </row>
        <row r="165">
          <cell r="AH165">
            <v>2702.5</v>
          </cell>
        </row>
        <row r="168">
          <cell r="AH168">
            <v>120450</v>
          </cell>
        </row>
        <row r="173">
          <cell r="AH173">
            <v>7223960</v>
          </cell>
        </row>
        <row r="191">
          <cell r="AH191">
            <v>276512.74</v>
          </cell>
        </row>
        <row r="192">
          <cell r="AH192">
            <v>43035.59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.мес."/>
    </sheetNames>
    <sheetDataSet>
      <sheetData sheetId="0" refreshError="1">
        <row r="27">
          <cell r="AH27">
            <v>615563.81999999995</v>
          </cell>
        </row>
        <row r="76">
          <cell r="AH76">
            <v>10000</v>
          </cell>
        </row>
        <row r="122">
          <cell r="AH1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workbookViewId="0">
      <selection activeCell="A3" sqref="A3:H3"/>
    </sheetView>
  </sheetViews>
  <sheetFormatPr defaultRowHeight="15" x14ac:dyDescent="0.25"/>
  <cols>
    <col min="1" max="1" width="17.5703125" customWidth="1"/>
    <col min="2" max="2" width="8" customWidth="1"/>
    <col min="3" max="3" width="5" customWidth="1"/>
    <col min="4" max="4" width="7.85546875" customWidth="1"/>
    <col min="5" max="5" width="11.140625" customWidth="1"/>
    <col min="6" max="6" width="6.85546875" customWidth="1"/>
    <col min="7" max="7" width="12.5703125" style="2" customWidth="1"/>
    <col min="8" max="8" width="8.42578125" style="2" customWidth="1"/>
    <col min="9" max="10" width="11.42578125" bestFit="1" customWidth="1"/>
    <col min="11" max="11" width="12.42578125" bestFit="1" customWidth="1"/>
  </cols>
  <sheetData>
    <row r="1" spans="1:8" ht="18.75" x14ac:dyDescent="0.25">
      <c r="A1" s="40"/>
      <c r="B1" s="2"/>
      <c r="C1" s="2"/>
      <c r="D1" s="2"/>
      <c r="E1" s="2"/>
      <c r="F1" s="2"/>
    </row>
    <row r="2" spans="1:8" ht="15.75" x14ac:dyDescent="0.25">
      <c r="A2" s="68" t="s">
        <v>0</v>
      </c>
      <c r="B2" s="68"/>
      <c r="C2" s="68"/>
      <c r="D2" s="68"/>
      <c r="E2" s="68"/>
      <c r="F2" s="68"/>
      <c r="G2" s="68"/>
      <c r="H2" s="68"/>
    </row>
    <row r="3" spans="1:8" ht="15.75" x14ac:dyDescent="0.25">
      <c r="A3" s="68" t="s">
        <v>88</v>
      </c>
      <c r="B3" s="68"/>
      <c r="C3" s="68"/>
      <c r="D3" s="68"/>
      <c r="E3" s="68"/>
      <c r="F3" s="68"/>
      <c r="G3" s="68"/>
      <c r="H3" s="68"/>
    </row>
    <row r="4" spans="1:8" ht="15.75" hidden="1" x14ac:dyDescent="0.25">
      <c r="A4" s="41" t="s">
        <v>1</v>
      </c>
      <c r="B4" s="5"/>
      <c r="C4" s="5"/>
      <c r="D4" s="5"/>
      <c r="E4" s="5"/>
      <c r="F4" s="5"/>
      <c r="G4" s="5"/>
      <c r="H4" s="5"/>
    </row>
    <row r="5" spans="1:8" ht="15.75" hidden="1" x14ac:dyDescent="0.25">
      <c r="A5" s="41" t="s">
        <v>2</v>
      </c>
      <c r="B5" s="5"/>
      <c r="C5" s="5"/>
      <c r="D5" s="5"/>
      <c r="E5" s="5"/>
      <c r="F5" s="5"/>
      <c r="G5" s="5"/>
      <c r="H5" s="5"/>
    </row>
    <row r="6" spans="1:8" ht="15.75" x14ac:dyDescent="0.25">
      <c r="A6" s="68" t="s">
        <v>3</v>
      </c>
      <c r="B6" s="68"/>
      <c r="C6" s="68"/>
      <c r="D6" s="68"/>
      <c r="E6" s="68"/>
      <c r="F6" s="68"/>
      <c r="G6" s="68"/>
      <c r="H6" s="68"/>
    </row>
    <row r="7" spans="1:8" ht="15.75" x14ac:dyDescent="0.25">
      <c r="A7" s="68" t="s">
        <v>86</v>
      </c>
      <c r="B7" s="68"/>
      <c r="C7" s="68"/>
      <c r="D7" s="68"/>
      <c r="E7" s="68"/>
      <c r="F7" s="68"/>
      <c r="G7" s="68"/>
      <c r="H7" s="68"/>
    </row>
    <row r="8" spans="1:8" ht="15.75" thickBot="1" x14ac:dyDescent="0.3">
      <c r="A8" s="42" t="s">
        <v>4</v>
      </c>
      <c r="B8" s="2"/>
      <c r="C8" s="2"/>
      <c r="D8" s="2"/>
      <c r="E8" s="2"/>
      <c r="F8" s="2"/>
    </row>
    <row r="9" spans="1:8" ht="21" customHeight="1" x14ac:dyDescent="0.25">
      <c r="A9" s="78" t="s">
        <v>5</v>
      </c>
      <c r="B9" s="80" t="s">
        <v>6</v>
      </c>
      <c r="C9" s="81"/>
      <c r="D9" s="81"/>
      <c r="E9" s="81"/>
      <c r="F9" s="82"/>
      <c r="G9" s="78" t="s">
        <v>7</v>
      </c>
      <c r="H9" s="86" t="s">
        <v>10</v>
      </c>
    </row>
    <row r="10" spans="1:8" ht="3.75" hidden="1" customHeight="1" x14ac:dyDescent="0.25">
      <c r="A10" s="79"/>
      <c r="B10" s="83"/>
      <c r="C10" s="84"/>
      <c r="D10" s="84"/>
      <c r="E10" s="84"/>
      <c r="F10" s="85"/>
      <c r="G10" s="79"/>
      <c r="H10" s="87"/>
    </row>
    <row r="11" spans="1:8" ht="3.75" customHeight="1" x14ac:dyDescent="0.25">
      <c r="A11" s="79"/>
      <c r="B11" s="83"/>
      <c r="C11" s="84"/>
      <c r="D11" s="84"/>
      <c r="E11" s="84"/>
      <c r="F11" s="85"/>
      <c r="G11" s="79"/>
      <c r="H11" s="87"/>
    </row>
    <row r="12" spans="1:8" ht="23.25" customHeight="1" x14ac:dyDescent="0.25">
      <c r="A12" s="43"/>
      <c r="B12" s="69"/>
      <c r="C12" s="70"/>
      <c r="D12" s="70"/>
      <c r="E12" s="70"/>
      <c r="F12" s="71"/>
      <c r="G12" s="6" t="s">
        <v>87</v>
      </c>
      <c r="H12" s="12"/>
    </row>
    <row r="13" spans="1:8" ht="0.75" customHeight="1" thickBot="1" x14ac:dyDescent="0.3">
      <c r="A13" s="43"/>
      <c r="B13" s="72"/>
      <c r="C13" s="73"/>
      <c r="D13" s="73"/>
      <c r="E13" s="73"/>
      <c r="F13" s="74"/>
      <c r="G13" s="6"/>
      <c r="H13" s="12"/>
    </row>
    <row r="14" spans="1:8" ht="15.75" thickBot="1" x14ac:dyDescent="0.3">
      <c r="A14" s="43"/>
      <c r="B14" s="75" t="s">
        <v>11</v>
      </c>
      <c r="C14" s="76"/>
      <c r="D14" s="76"/>
      <c r="E14" s="76"/>
      <c r="F14" s="77"/>
      <c r="G14" s="6" t="s">
        <v>8</v>
      </c>
      <c r="H14" s="12"/>
    </row>
    <row r="15" spans="1:8" ht="15" customHeight="1" x14ac:dyDescent="0.25">
      <c r="A15" s="43"/>
      <c r="B15" s="14" t="s">
        <v>12</v>
      </c>
      <c r="C15" s="66" t="s">
        <v>14</v>
      </c>
      <c r="D15" s="66" t="s">
        <v>15</v>
      </c>
      <c r="E15" s="14" t="s">
        <v>16</v>
      </c>
      <c r="F15" s="14" t="s">
        <v>18</v>
      </c>
      <c r="G15" s="6" t="s">
        <v>9</v>
      </c>
      <c r="H15" s="12"/>
    </row>
    <row r="16" spans="1:8" ht="12.75" customHeight="1" thickBot="1" x14ac:dyDescent="0.3">
      <c r="A16" s="44"/>
      <c r="B16" s="45" t="s">
        <v>13</v>
      </c>
      <c r="C16" s="67"/>
      <c r="D16" s="67"/>
      <c r="E16" s="45" t="s">
        <v>17</v>
      </c>
      <c r="F16" s="45" t="s">
        <v>19</v>
      </c>
      <c r="G16" s="7"/>
      <c r="H16" s="13"/>
    </row>
    <row r="17" spans="1:10" ht="15.75" thickBot="1" x14ac:dyDescent="0.3">
      <c r="A17" s="46">
        <v>1</v>
      </c>
      <c r="B17" s="47"/>
      <c r="C17" s="47">
        <v>2</v>
      </c>
      <c r="D17" s="47">
        <v>3</v>
      </c>
      <c r="E17" s="47">
        <v>4</v>
      </c>
      <c r="F17" s="6">
        <v>5</v>
      </c>
      <c r="G17" s="8"/>
      <c r="H17" s="14"/>
    </row>
    <row r="18" spans="1:10" ht="23.25" customHeight="1" thickBot="1" x14ac:dyDescent="0.3">
      <c r="A18" s="48" t="s">
        <v>20</v>
      </c>
      <c r="B18" s="19">
        <v>656</v>
      </c>
      <c r="C18" s="49" t="s">
        <v>39</v>
      </c>
      <c r="D18" s="49" t="s">
        <v>43</v>
      </c>
      <c r="E18" s="50" t="s">
        <v>76</v>
      </c>
      <c r="F18" s="51" t="s">
        <v>49</v>
      </c>
      <c r="G18" s="26">
        <f>G19+G21+G23+G24+G25+G27+G29+G32+G33+G34+G39+G20+G22+G30+G31+G35+G36+G26+G37+G38</f>
        <v>4683299.87</v>
      </c>
      <c r="H18" s="35"/>
      <c r="I18" s="1"/>
      <c r="J18" s="1"/>
    </row>
    <row r="19" spans="1:10" s="2" customFormat="1" ht="36.75" customHeight="1" thickBot="1" x14ac:dyDescent="0.3">
      <c r="A19" s="52" t="s">
        <v>21</v>
      </c>
      <c r="B19" s="17">
        <v>656</v>
      </c>
      <c r="C19" s="53" t="s">
        <v>39</v>
      </c>
      <c r="D19" s="53" t="s">
        <v>40</v>
      </c>
      <c r="E19" s="54" t="s">
        <v>67</v>
      </c>
      <c r="F19" s="55">
        <v>121</v>
      </c>
      <c r="G19" s="27">
        <f>[1]сводн.мес.!$AH$46</f>
        <v>522871.14</v>
      </c>
      <c r="H19" s="24"/>
      <c r="I19" s="11"/>
    </row>
    <row r="20" spans="1:10" s="2" customFormat="1" ht="36.75" customHeight="1" thickBot="1" x14ac:dyDescent="0.3">
      <c r="A20" s="52" t="s">
        <v>21</v>
      </c>
      <c r="B20" s="17">
        <v>656</v>
      </c>
      <c r="C20" s="53" t="s">
        <v>39</v>
      </c>
      <c r="D20" s="53" t="s">
        <v>40</v>
      </c>
      <c r="E20" s="54" t="s">
        <v>67</v>
      </c>
      <c r="F20" s="55">
        <v>129</v>
      </c>
      <c r="G20" s="27">
        <f>[1]сводн.мес.!$AH$47</f>
        <v>82835.360000000001</v>
      </c>
      <c r="H20" s="24"/>
      <c r="I20" s="11"/>
    </row>
    <row r="21" spans="1:10" s="2" customFormat="1" ht="36.75" customHeight="1" thickBot="1" x14ac:dyDescent="0.3">
      <c r="A21" s="52" t="s">
        <v>22</v>
      </c>
      <c r="B21" s="17">
        <v>656</v>
      </c>
      <c r="C21" s="53" t="s">
        <v>39</v>
      </c>
      <c r="D21" s="53" t="s">
        <v>41</v>
      </c>
      <c r="E21" s="54" t="s">
        <v>68</v>
      </c>
      <c r="F21" s="55">
        <v>121</v>
      </c>
      <c r="G21" s="25">
        <f>[1]сводн.мес.!$AH$50</f>
        <v>1650233.63</v>
      </c>
      <c r="H21" s="24"/>
      <c r="I21" s="11"/>
    </row>
    <row r="22" spans="1:10" s="2" customFormat="1" ht="36.75" customHeight="1" thickBot="1" x14ac:dyDescent="0.3">
      <c r="A22" s="52" t="s">
        <v>22</v>
      </c>
      <c r="B22" s="17">
        <v>656</v>
      </c>
      <c r="C22" s="53" t="s">
        <v>39</v>
      </c>
      <c r="D22" s="53" t="s">
        <v>41</v>
      </c>
      <c r="E22" s="54" t="s">
        <v>68</v>
      </c>
      <c r="F22" s="55">
        <v>129</v>
      </c>
      <c r="G22" s="25">
        <f>[1]сводн.мес.!$AH$51</f>
        <v>466243.7</v>
      </c>
      <c r="H22" s="24"/>
      <c r="I22" s="11"/>
    </row>
    <row r="23" spans="1:10" s="2" customFormat="1" ht="42" customHeight="1" thickBot="1" x14ac:dyDescent="0.3">
      <c r="A23" s="52" t="s">
        <v>22</v>
      </c>
      <c r="B23" s="17">
        <v>656</v>
      </c>
      <c r="C23" s="53" t="s">
        <v>39</v>
      </c>
      <c r="D23" s="53" t="s">
        <v>41</v>
      </c>
      <c r="E23" s="54" t="s">
        <v>72</v>
      </c>
      <c r="F23" s="55">
        <v>540</v>
      </c>
      <c r="G23" s="25">
        <f>[1]сводн.мес.!$AH$168</f>
        <v>120450</v>
      </c>
      <c r="H23" s="24"/>
      <c r="I23" s="11"/>
    </row>
    <row r="24" spans="1:10" s="2" customFormat="1" ht="36.75" customHeight="1" thickBot="1" x14ac:dyDescent="0.3">
      <c r="A24" s="52" t="s">
        <v>22</v>
      </c>
      <c r="B24" s="17">
        <v>656</v>
      </c>
      <c r="C24" s="53" t="s">
        <v>39</v>
      </c>
      <c r="D24" s="53" t="s">
        <v>41</v>
      </c>
      <c r="E24" s="56" t="s">
        <v>68</v>
      </c>
      <c r="F24" s="57">
        <v>244</v>
      </c>
      <c r="G24" s="28">
        <v>0</v>
      </c>
      <c r="H24" s="15"/>
    </row>
    <row r="25" spans="1:10" s="2" customFormat="1" ht="36.75" customHeight="1" thickBot="1" x14ac:dyDescent="0.3">
      <c r="A25" s="52" t="s">
        <v>22</v>
      </c>
      <c r="B25" s="17">
        <v>656</v>
      </c>
      <c r="C25" s="53" t="s">
        <v>39</v>
      </c>
      <c r="D25" s="53" t="s">
        <v>41</v>
      </c>
      <c r="E25" s="56" t="s">
        <v>68</v>
      </c>
      <c r="F25" s="57">
        <v>851</v>
      </c>
      <c r="G25" s="25">
        <v>0</v>
      </c>
      <c r="H25" s="15"/>
    </row>
    <row r="26" spans="1:10" s="2" customFormat="1" ht="36.75" customHeight="1" thickBot="1" x14ac:dyDescent="0.3">
      <c r="A26" s="52" t="s">
        <v>22</v>
      </c>
      <c r="B26" s="17">
        <v>656</v>
      </c>
      <c r="C26" s="53" t="s">
        <v>39</v>
      </c>
      <c r="D26" s="53" t="s">
        <v>41</v>
      </c>
      <c r="E26" s="56" t="s">
        <v>68</v>
      </c>
      <c r="F26" s="57">
        <v>853</v>
      </c>
      <c r="G26" s="28">
        <v>0</v>
      </c>
      <c r="H26" s="15"/>
    </row>
    <row r="27" spans="1:10" s="2" customFormat="1" ht="36.75" customHeight="1" thickBot="1" x14ac:dyDescent="0.3">
      <c r="A27" s="52" t="s">
        <v>22</v>
      </c>
      <c r="B27" s="17">
        <v>656</v>
      </c>
      <c r="C27" s="53" t="s">
        <v>39</v>
      </c>
      <c r="D27" s="53" t="s">
        <v>41</v>
      </c>
      <c r="E27" s="56" t="s">
        <v>68</v>
      </c>
      <c r="F27" s="57">
        <v>242</v>
      </c>
      <c r="G27" s="25">
        <v>0</v>
      </c>
      <c r="H27" s="15"/>
    </row>
    <row r="28" spans="1:10" s="2" customFormat="1" ht="36" hidden="1" customHeight="1" thickBot="1" x14ac:dyDescent="0.3">
      <c r="A28" s="52" t="s">
        <v>59</v>
      </c>
      <c r="B28" s="17">
        <v>656</v>
      </c>
      <c r="C28" s="53" t="s">
        <v>39</v>
      </c>
      <c r="D28" s="53" t="s">
        <v>60</v>
      </c>
      <c r="E28" s="53" t="s">
        <v>61</v>
      </c>
      <c r="F28" s="57">
        <v>244</v>
      </c>
      <c r="G28" s="28">
        <v>0</v>
      </c>
      <c r="H28" s="15"/>
    </row>
    <row r="29" spans="1:10" s="2" customFormat="1" ht="27.75" customHeight="1" thickBot="1" x14ac:dyDescent="0.3">
      <c r="A29" s="52" t="s">
        <v>47</v>
      </c>
      <c r="B29" s="17">
        <v>656</v>
      </c>
      <c r="C29" s="53" t="s">
        <v>39</v>
      </c>
      <c r="D29" s="53">
        <v>13</v>
      </c>
      <c r="E29" s="53" t="s">
        <v>71</v>
      </c>
      <c r="F29" s="57">
        <v>111</v>
      </c>
      <c r="G29" s="25">
        <f>[1]сводн.мес.!$AH$86</f>
        <v>740201.53</v>
      </c>
      <c r="H29" s="16"/>
      <c r="I29" s="11"/>
    </row>
    <row r="30" spans="1:10" s="2" customFormat="1" ht="27.75" customHeight="1" thickBot="1" x14ac:dyDescent="0.3">
      <c r="A30" s="52" t="s">
        <v>47</v>
      </c>
      <c r="B30" s="17">
        <v>656</v>
      </c>
      <c r="C30" s="53" t="s">
        <v>39</v>
      </c>
      <c r="D30" s="53">
        <v>13</v>
      </c>
      <c r="E30" s="53" t="s">
        <v>71</v>
      </c>
      <c r="F30" s="57">
        <v>119</v>
      </c>
      <c r="G30" s="25">
        <f>[1]сводн.мес.!$AH$87</f>
        <v>350980.13</v>
      </c>
      <c r="H30" s="16"/>
      <c r="I30" s="11"/>
    </row>
    <row r="31" spans="1:10" s="2" customFormat="1" ht="27.75" customHeight="1" thickBot="1" x14ac:dyDescent="0.3">
      <c r="A31" s="52" t="s">
        <v>47</v>
      </c>
      <c r="B31" s="17">
        <v>656</v>
      </c>
      <c r="C31" s="53" t="s">
        <v>39</v>
      </c>
      <c r="D31" s="53">
        <v>13</v>
      </c>
      <c r="E31" s="53" t="s">
        <v>70</v>
      </c>
      <c r="F31" s="57">
        <v>122</v>
      </c>
      <c r="G31" s="25">
        <v>0</v>
      </c>
      <c r="H31" s="16"/>
      <c r="I31" s="11"/>
    </row>
    <row r="32" spans="1:10" s="2" customFormat="1" ht="27.75" customHeight="1" thickBot="1" x14ac:dyDescent="0.3">
      <c r="A32" s="52" t="s">
        <v>47</v>
      </c>
      <c r="B32" s="17">
        <v>656</v>
      </c>
      <c r="C32" s="53" t="s">
        <v>39</v>
      </c>
      <c r="D32" s="53">
        <v>13</v>
      </c>
      <c r="E32" s="53" t="s">
        <v>70</v>
      </c>
      <c r="F32" s="57">
        <v>242</v>
      </c>
      <c r="G32" s="28">
        <f>[1]сводн.мес.!$AH$93</f>
        <v>85601.81</v>
      </c>
      <c r="H32" s="16"/>
    </row>
    <row r="33" spans="1:8" s="2" customFormat="1" ht="36" customHeight="1" thickBot="1" x14ac:dyDescent="0.3">
      <c r="A33" s="52" t="s">
        <v>23</v>
      </c>
      <c r="B33" s="17">
        <v>656</v>
      </c>
      <c r="C33" s="53" t="s">
        <v>39</v>
      </c>
      <c r="D33" s="53">
        <v>13</v>
      </c>
      <c r="E33" s="53" t="s">
        <v>70</v>
      </c>
      <c r="F33" s="57">
        <v>244</v>
      </c>
      <c r="G33" s="25">
        <v>26947.96</v>
      </c>
      <c r="H33" s="16"/>
    </row>
    <row r="34" spans="1:8" s="2" customFormat="1" ht="36.75" customHeight="1" thickBot="1" x14ac:dyDescent="0.3">
      <c r="A34" s="52" t="s">
        <v>23</v>
      </c>
      <c r="B34" s="17">
        <v>656</v>
      </c>
      <c r="C34" s="53" t="s">
        <v>39</v>
      </c>
      <c r="D34" s="53">
        <v>13</v>
      </c>
      <c r="E34" s="53" t="s">
        <v>71</v>
      </c>
      <c r="F34" s="57">
        <v>111</v>
      </c>
      <c r="G34" s="25">
        <v>627668.5</v>
      </c>
      <c r="H34" s="17"/>
    </row>
    <row r="35" spans="1:8" s="2" customFormat="1" ht="36.75" customHeight="1" thickBot="1" x14ac:dyDescent="0.3">
      <c r="A35" s="52" t="s">
        <v>22</v>
      </c>
      <c r="B35" s="17">
        <v>656</v>
      </c>
      <c r="C35" s="53" t="s">
        <v>39</v>
      </c>
      <c r="D35" s="53" t="s">
        <v>73</v>
      </c>
      <c r="E35" s="53" t="s">
        <v>71</v>
      </c>
      <c r="F35" s="57">
        <v>852</v>
      </c>
      <c r="G35" s="25">
        <f>[1]сводн.мес.!$AH$102</f>
        <v>7012.83</v>
      </c>
      <c r="H35" s="17"/>
    </row>
    <row r="36" spans="1:8" s="2" customFormat="1" ht="36.75" customHeight="1" thickBot="1" x14ac:dyDescent="0.3">
      <c r="A36" s="52" t="s">
        <v>22</v>
      </c>
      <c r="B36" s="17">
        <v>656</v>
      </c>
      <c r="C36" s="53" t="s">
        <v>39</v>
      </c>
      <c r="D36" s="53" t="s">
        <v>73</v>
      </c>
      <c r="E36" s="53" t="s">
        <v>82</v>
      </c>
      <c r="F36" s="57">
        <v>853</v>
      </c>
      <c r="G36" s="25">
        <f>[1]сводн.мес.!$AH$103</f>
        <v>400.28</v>
      </c>
      <c r="H36" s="17"/>
    </row>
    <row r="37" spans="1:8" s="2" customFormat="1" ht="36.75" customHeight="1" thickBot="1" x14ac:dyDescent="0.3">
      <c r="A37" s="52" t="s">
        <v>47</v>
      </c>
      <c r="B37" s="17">
        <v>656</v>
      </c>
      <c r="C37" s="53" t="s">
        <v>39</v>
      </c>
      <c r="D37" s="53">
        <v>13</v>
      </c>
      <c r="E37" s="53" t="s">
        <v>70</v>
      </c>
      <c r="F37" s="57">
        <v>851</v>
      </c>
      <c r="G37" s="25">
        <v>1853</v>
      </c>
      <c r="H37" s="17"/>
    </row>
    <row r="38" spans="1:8" s="2" customFormat="1" ht="36.75" customHeight="1" thickBot="1" x14ac:dyDescent="0.3">
      <c r="A38" s="52" t="s">
        <v>47</v>
      </c>
      <c r="B38" s="17">
        <v>656</v>
      </c>
      <c r="C38" s="53" t="s">
        <v>39</v>
      </c>
      <c r="D38" s="53">
        <v>13</v>
      </c>
      <c r="E38" s="53" t="s">
        <v>70</v>
      </c>
      <c r="F38" s="57">
        <v>853</v>
      </c>
      <c r="G38" s="25">
        <v>0</v>
      </c>
      <c r="H38" s="17"/>
    </row>
    <row r="39" spans="1:8" s="2" customFormat="1" ht="36.75" customHeight="1" thickBot="1" x14ac:dyDescent="0.3">
      <c r="A39" s="52" t="s">
        <v>22</v>
      </c>
      <c r="B39" s="17">
        <v>656</v>
      </c>
      <c r="C39" s="53" t="s">
        <v>39</v>
      </c>
      <c r="D39" s="53">
        <v>13</v>
      </c>
      <c r="E39" s="53" t="s">
        <v>69</v>
      </c>
      <c r="F39" s="57">
        <v>244</v>
      </c>
      <c r="G39" s="25">
        <v>0</v>
      </c>
      <c r="H39" s="17"/>
    </row>
    <row r="40" spans="1:8" s="2" customFormat="1" ht="19.5" customHeight="1" thickBot="1" x14ac:dyDescent="0.3">
      <c r="A40" s="52" t="s">
        <v>52</v>
      </c>
      <c r="B40" s="19">
        <v>656</v>
      </c>
      <c r="C40" s="49" t="s">
        <v>40</v>
      </c>
      <c r="D40" s="49" t="s">
        <v>42</v>
      </c>
      <c r="E40" s="49" t="s">
        <v>76</v>
      </c>
      <c r="F40" s="50" t="s">
        <v>49</v>
      </c>
      <c r="G40" s="31">
        <f>G41+G42</f>
        <v>30535.67</v>
      </c>
      <c r="H40" s="21">
        <f>G40</f>
        <v>30535.67</v>
      </c>
    </row>
    <row r="41" spans="1:8" s="2" customFormat="1" ht="30.75" customHeight="1" thickBot="1" x14ac:dyDescent="0.3">
      <c r="A41" s="52" t="s">
        <v>21</v>
      </c>
      <c r="B41" s="17">
        <v>656</v>
      </c>
      <c r="C41" s="53" t="s">
        <v>40</v>
      </c>
      <c r="D41" s="53" t="s">
        <v>42</v>
      </c>
      <c r="E41" s="53" t="s">
        <v>75</v>
      </c>
      <c r="F41" s="54" t="s">
        <v>51</v>
      </c>
      <c r="G41" s="39">
        <f>[1]сводн.мес.!$AH$65</f>
        <v>22298.59</v>
      </c>
      <c r="H41" s="23">
        <f>G41</f>
        <v>22298.59</v>
      </c>
    </row>
    <row r="42" spans="1:8" s="2" customFormat="1" ht="36.75" customHeight="1" thickBot="1" x14ac:dyDescent="0.3">
      <c r="A42" s="52" t="s">
        <v>21</v>
      </c>
      <c r="B42" s="17">
        <v>656</v>
      </c>
      <c r="C42" s="53" t="s">
        <v>40</v>
      </c>
      <c r="D42" s="53" t="s">
        <v>42</v>
      </c>
      <c r="E42" s="53" t="s">
        <v>75</v>
      </c>
      <c r="F42" s="54" t="s">
        <v>74</v>
      </c>
      <c r="G42" s="25">
        <f>[1]сводн.мес.!$AH$66</f>
        <v>8237.08</v>
      </c>
      <c r="H42" s="23">
        <f>G42</f>
        <v>8237.08</v>
      </c>
    </row>
    <row r="43" spans="1:8" s="2" customFormat="1" ht="36.75" hidden="1" customHeight="1" thickBot="1" x14ac:dyDescent="0.3">
      <c r="A43" s="52" t="s">
        <v>52</v>
      </c>
      <c r="B43" s="19">
        <v>656</v>
      </c>
      <c r="C43" s="49" t="s">
        <v>40</v>
      </c>
      <c r="D43" s="49" t="s">
        <v>42</v>
      </c>
      <c r="E43" s="49" t="s">
        <v>48</v>
      </c>
      <c r="F43" s="50" t="s">
        <v>49</v>
      </c>
      <c r="G43" s="30">
        <f>G44</f>
        <v>0</v>
      </c>
      <c r="H43" s="17"/>
    </row>
    <row r="44" spans="1:8" s="2" customFormat="1" ht="36.75" hidden="1" customHeight="1" thickBot="1" x14ac:dyDescent="0.3">
      <c r="A44" s="52" t="s">
        <v>21</v>
      </c>
      <c r="B44" s="17">
        <v>656</v>
      </c>
      <c r="C44" s="53" t="s">
        <v>40</v>
      </c>
      <c r="D44" s="53" t="s">
        <v>42</v>
      </c>
      <c r="E44" s="53" t="s">
        <v>50</v>
      </c>
      <c r="F44" s="54" t="s">
        <v>55</v>
      </c>
      <c r="G44" s="22">
        <v>0</v>
      </c>
      <c r="H44" s="17"/>
    </row>
    <row r="45" spans="1:8" s="2" customFormat="1" ht="49.5" customHeight="1" thickBot="1" x14ac:dyDescent="0.3">
      <c r="A45" s="58" t="s">
        <v>24</v>
      </c>
      <c r="B45" s="19">
        <v>656</v>
      </c>
      <c r="C45" s="49" t="s">
        <v>42</v>
      </c>
      <c r="D45" s="49" t="s">
        <v>43</v>
      </c>
      <c r="E45" s="49" t="s">
        <v>76</v>
      </c>
      <c r="F45" s="50" t="s">
        <v>49</v>
      </c>
      <c r="G45" s="38">
        <f>G46+G47</f>
        <v>13259</v>
      </c>
      <c r="H45" s="10">
        <f>H46</f>
        <v>0</v>
      </c>
    </row>
    <row r="46" spans="1:8" s="2" customFormat="1" ht="17.25" customHeight="1" thickBot="1" x14ac:dyDescent="0.3">
      <c r="A46" s="59" t="s">
        <v>53</v>
      </c>
      <c r="B46" s="17">
        <v>656</v>
      </c>
      <c r="C46" s="53" t="s">
        <v>42</v>
      </c>
      <c r="D46" s="53" t="s">
        <v>41</v>
      </c>
      <c r="E46" s="53" t="s">
        <v>78</v>
      </c>
      <c r="F46" s="57">
        <v>224</v>
      </c>
      <c r="G46" s="25">
        <v>0</v>
      </c>
      <c r="H46" s="9">
        <f>G46</f>
        <v>0</v>
      </c>
    </row>
    <row r="47" spans="1:8" s="2" customFormat="1" ht="17.25" customHeight="1" thickBot="1" x14ac:dyDescent="0.3">
      <c r="A47" s="59" t="s">
        <v>56</v>
      </c>
      <c r="B47" s="17">
        <v>656</v>
      </c>
      <c r="C47" s="53" t="s">
        <v>42</v>
      </c>
      <c r="D47" s="53" t="s">
        <v>44</v>
      </c>
      <c r="E47" s="53" t="s">
        <v>77</v>
      </c>
      <c r="F47" s="57">
        <v>244</v>
      </c>
      <c r="G47" s="28">
        <f>[1]сводн.мес.!$AH$141+[1]сводн.мес.!$AH$143</f>
        <v>13259</v>
      </c>
      <c r="H47" s="18"/>
    </row>
    <row r="48" spans="1:8" s="2" customFormat="1" ht="24.75" customHeight="1" thickBot="1" x14ac:dyDescent="0.3">
      <c r="A48" s="48" t="s">
        <v>25</v>
      </c>
      <c r="B48" s="19">
        <v>656</v>
      </c>
      <c r="C48" s="49" t="s">
        <v>41</v>
      </c>
      <c r="D48" s="49" t="s">
        <v>43</v>
      </c>
      <c r="E48" s="49" t="s">
        <v>76</v>
      </c>
      <c r="F48" s="50" t="s">
        <v>49</v>
      </c>
      <c r="G48" s="31">
        <f>G49+G50+G51+G52</f>
        <v>1371589.4300000002</v>
      </c>
      <c r="H48" s="19"/>
    </row>
    <row r="49" spans="1:11" s="2" customFormat="1" ht="24.75" customHeight="1" thickBot="1" x14ac:dyDescent="0.3">
      <c r="A49" s="52" t="s">
        <v>26</v>
      </c>
      <c r="B49" s="17">
        <v>656</v>
      </c>
      <c r="C49" s="53" t="s">
        <v>41</v>
      </c>
      <c r="D49" s="53" t="s">
        <v>39</v>
      </c>
      <c r="E49" s="60">
        <v>7000085060</v>
      </c>
      <c r="F49" s="57">
        <v>111</v>
      </c>
      <c r="G49" s="25">
        <f>[1]сводн.мес.!$AH$191</f>
        <v>276512.74</v>
      </c>
      <c r="H49" s="17"/>
    </row>
    <row r="50" spans="1:11" s="2" customFormat="1" ht="24.75" customHeight="1" thickBot="1" x14ac:dyDescent="0.3">
      <c r="A50" s="52" t="s">
        <v>26</v>
      </c>
      <c r="B50" s="17">
        <v>656</v>
      </c>
      <c r="C50" s="53" t="s">
        <v>41</v>
      </c>
      <c r="D50" s="53" t="s">
        <v>39</v>
      </c>
      <c r="E50" s="60">
        <v>7000085060</v>
      </c>
      <c r="F50" s="57">
        <v>119</v>
      </c>
      <c r="G50" s="25">
        <f>[1]сводн.мес.!$AH$192</f>
        <v>43035.59</v>
      </c>
      <c r="H50" s="17"/>
    </row>
    <row r="51" spans="1:11" s="2" customFormat="1" ht="24.75" customHeight="1" thickBot="1" x14ac:dyDescent="0.3">
      <c r="A51" s="52" t="s">
        <v>57</v>
      </c>
      <c r="B51" s="17">
        <v>656</v>
      </c>
      <c r="C51" s="53" t="s">
        <v>41</v>
      </c>
      <c r="D51" s="53" t="s">
        <v>44</v>
      </c>
      <c r="E51" s="60">
        <v>4000199990</v>
      </c>
      <c r="F51" s="57">
        <v>244</v>
      </c>
      <c r="G51" s="25">
        <f>[1]сводн.мес.!$AH$30</f>
        <v>1052041.1000000001</v>
      </c>
      <c r="H51" s="17"/>
    </row>
    <row r="52" spans="1:11" s="2" customFormat="1" ht="20.25" customHeight="1" thickBot="1" x14ac:dyDescent="0.3">
      <c r="A52" s="52" t="s">
        <v>27</v>
      </c>
      <c r="B52" s="17">
        <v>656</v>
      </c>
      <c r="C52" s="53" t="s">
        <v>41</v>
      </c>
      <c r="D52" s="53">
        <v>10</v>
      </c>
      <c r="E52" s="60">
        <v>5600020600</v>
      </c>
      <c r="F52" s="57">
        <v>814</v>
      </c>
      <c r="G52" s="25">
        <v>0</v>
      </c>
      <c r="H52" s="17"/>
    </row>
    <row r="53" spans="1:11" s="2" customFormat="1" ht="36" customHeight="1" thickBot="1" x14ac:dyDescent="0.3">
      <c r="A53" s="48" t="s">
        <v>28</v>
      </c>
      <c r="B53" s="19">
        <v>656</v>
      </c>
      <c r="C53" s="49" t="s">
        <v>45</v>
      </c>
      <c r="D53" s="49" t="s">
        <v>43</v>
      </c>
      <c r="E53" s="49" t="s">
        <v>76</v>
      </c>
      <c r="F53" s="50" t="s">
        <v>49</v>
      </c>
      <c r="G53" s="29">
        <f>G56+G57+G58+G59+G61+G62+G63+G64+G65</f>
        <v>7516880.1899999995</v>
      </c>
      <c r="H53" s="19"/>
    </row>
    <row r="54" spans="1:11" s="2" customFormat="1" ht="16.5" hidden="1" customHeight="1" thickBot="1" x14ac:dyDescent="0.3">
      <c r="A54" s="52" t="s">
        <v>29</v>
      </c>
      <c r="B54" s="17">
        <v>656</v>
      </c>
      <c r="C54" s="53" t="s">
        <v>45</v>
      </c>
      <c r="D54" s="53" t="s">
        <v>39</v>
      </c>
      <c r="E54" s="60">
        <v>3500100</v>
      </c>
      <c r="F54" s="57">
        <v>540</v>
      </c>
      <c r="G54" s="22">
        <v>0</v>
      </c>
      <c r="H54" s="17"/>
    </row>
    <row r="55" spans="1:11" s="2" customFormat="1" ht="27.75" hidden="1" customHeight="1" thickBot="1" x14ac:dyDescent="0.3">
      <c r="A55" s="52" t="s">
        <v>30</v>
      </c>
      <c r="B55" s="17">
        <v>656</v>
      </c>
      <c r="C55" s="53" t="s">
        <v>45</v>
      </c>
      <c r="D55" s="53" t="s">
        <v>39</v>
      </c>
      <c r="E55" s="60">
        <v>3500300</v>
      </c>
      <c r="F55" s="57">
        <v>540</v>
      </c>
      <c r="G55" s="32">
        <v>0</v>
      </c>
      <c r="H55" s="17"/>
    </row>
    <row r="56" spans="1:11" s="2" customFormat="1" ht="16.5" customHeight="1" thickBot="1" x14ac:dyDescent="0.3">
      <c r="A56" s="52" t="s">
        <v>58</v>
      </c>
      <c r="B56" s="17">
        <v>656</v>
      </c>
      <c r="C56" s="53" t="s">
        <v>45</v>
      </c>
      <c r="D56" s="53" t="s">
        <v>39</v>
      </c>
      <c r="E56" s="60">
        <v>5600020601</v>
      </c>
      <c r="F56" s="57">
        <v>814</v>
      </c>
      <c r="G56" s="25">
        <v>0</v>
      </c>
      <c r="H56" s="19"/>
      <c r="I56" s="11"/>
    </row>
    <row r="57" spans="1:11" s="2" customFormat="1" ht="16.5" customHeight="1" thickBot="1" x14ac:dyDescent="0.3">
      <c r="A57" s="52" t="s">
        <v>58</v>
      </c>
      <c r="B57" s="17">
        <v>656</v>
      </c>
      <c r="C57" s="53" t="s">
        <v>45</v>
      </c>
      <c r="D57" s="53" t="s">
        <v>39</v>
      </c>
      <c r="E57" s="60">
        <v>5700089090</v>
      </c>
      <c r="F57" s="57">
        <v>540</v>
      </c>
      <c r="G57" s="28">
        <v>0</v>
      </c>
      <c r="H57" s="19"/>
    </row>
    <row r="58" spans="1:11" s="2" customFormat="1" ht="52.5" customHeight="1" thickBot="1" x14ac:dyDescent="0.3">
      <c r="A58" s="52" t="s">
        <v>81</v>
      </c>
      <c r="B58" s="17">
        <v>656</v>
      </c>
      <c r="C58" s="53" t="s">
        <v>45</v>
      </c>
      <c r="D58" s="53" t="s">
        <v>39</v>
      </c>
      <c r="E58" s="60">
        <v>5800099991</v>
      </c>
      <c r="F58" s="57">
        <v>244</v>
      </c>
      <c r="G58" s="25">
        <v>0</v>
      </c>
      <c r="H58" s="19"/>
    </row>
    <row r="59" spans="1:11" s="2" customFormat="1" ht="75.75" customHeight="1" thickBot="1" x14ac:dyDescent="0.3">
      <c r="A59" s="52" t="s">
        <v>65</v>
      </c>
      <c r="B59" s="17">
        <v>656</v>
      </c>
      <c r="C59" s="53" t="s">
        <v>45</v>
      </c>
      <c r="D59" s="53" t="s">
        <v>40</v>
      </c>
      <c r="E59" s="53" t="s">
        <v>79</v>
      </c>
      <c r="F59" s="57">
        <v>540</v>
      </c>
      <c r="G59" s="25">
        <f>[1]сводн.мес.!$AH$173</f>
        <v>7223960</v>
      </c>
      <c r="H59" s="17"/>
      <c r="I59" s="11"/>
    </row>
    <row r="60" spans="1:11" s="2" customFormat="1" ht="9" hidden="1" customHeight="1" thickBot="1" x14ac:dyDescent="0.3">
      <c r="A60" s="52" t="s">
        <v>54</v>
      </c>
      <c r="B60" s="17">
        <v>656</v>
      </c>
      <c r="C60" s="53" t="s">
        <v>45</v>
      </c>
      <c r="D60" s="53" t="s">
        <v>40</v>
      </c>
      <c r="E60" s="60">
        <v>7952300</v>
      </c>
      <c r="F60" s="57">
        <v>540</v>
      </c>
      <c r="G60" s="28">
        <v>0</v>
      </c>
      <c r="H60" s="17"/>
    </row>
    <row r="61" spans="1:11" s="2" customFormat="1" ht="33.75" customHeight="1" thickBot="1" x14ac:dyDescent="0.3">
      <c r="A61" s="52" t="s">
        <v>66</v>
      </c>
      <c r="B61" s="17">
        <v>656</v>
      </c>
      <c r="C61" s="53" t="s">
        <v>45</v>
      </c>
      <c r="D61" s="53" t="s">
        <v>40</v>
      </c>
      <c r="E61" s="60">
        <v>5600020604</v>
      </c>
      <c r="F61" s="57">
        <v>540</v>
      </c>
      <c r="G61" s="28">
        <v>0</v>
      </c>
      <c r="H61" s="17"/>
    </row>
    <row r="62" spans="1:11" s="2" customFormat="1" ht="73.5" customHeight="1" thickBot="1" x14ac:dyDescent="0.3">
      <c r="A62" s="52" t="s">
        <v>80</v>
      </c>
      <c r="B62" s="17">
        <v>656</v>
      </c>
      <c r="C62" s="53" t="s">
        <v>45</v>
      </c>
      <c r="D62" s="53" t="s">
        <v>42</v>
      </c>
      <c r="E62" s="60">
        <v>5600020603</v>
      </c>
      <c r="F62" s="57">
        <v>244</v>
      </c>
      <c r="G62" s="25">
        <f>[1]сводн.мес.!$AH$156</f>
        <v>19548.27</v>
      </c>
      <c r="H62" s="17"/>
      <c r="I62" s="11"/>
      <c r="K62" s="11"/>
    </row>
    <row r="63" spans="1:11" s="2" customFormat="1" ht="16.5" customHeight="1" thickBot="1" x14ac:dyDescent="0.3">
      <c r="A63" s="52" t="s">
        <v>31</v>
      </c>
      <c r="B63" s="17">
        <v>656</v>
      </c>
      <c r="C63" s="53" t="s">
        <v>45</v>
      </c>
      <c r="D63" s="53" t="s">
        <v>42</v>
      </c>
      <c r="E63" s="60">
        <v>5600020602</v>
      </c>
      <c r="F63" s="57">
        <v>244</v>
      </c>
      <c r="G63" s="25">
        <f>[1]сводн.мес.!$AH$152</f>
        <v>206929.25</v>
      </c>
      <c r="H63" s="19"/>
    </row>
    <row r="64" spans="1:11" s="2" customFormat="1" ht="75.75" customHeight="1" thickBot="1" x14ac:dyDescent="0.3">
      <c r="A64" s="52" t="s">
        <v>84</v>
      </c>
      <c r="B64" s="17">
        <v>656</v>
      </c>
      <c r="C64" s="53" t="s">
        <v>45</v>
      </c>
      <c r="D64" s="53" t="s">
        <v>42</v>
      </c>
      <c r="E64" s="60">
        <v>5600020605</v>
      </c>
      <c r="F64" s="57">
        <v>244</v>
      </c>
      <c r="G64" s="25">
        <f>[1]сводн.мес.!$AH$162</f>
        <v>66442.67</v>
      </c>
      <c r="H64" s="19"/>
    </row>
    <row r="65" spans="1:10" s="2" customFormat="1" ht="85.5" customHeight="1" thickBot="1" x14ac:dyDescent="0.3">
      <c r="A65" s="52" t="s">
        <v>83</v>
      </c>
      <c r="B65" s="17">
        <v>656</v>
      </c>
      <c r="C65" s="53" t="s">
        <v>45</v>
      </c>
      <c r="D65" s="53" t="s">
        <v>42</v>
      </c>
      <c r="E65" s="60">
        <v>5600020604</v>
      </c>
      <c r="F65" s="57">
        <v>244</v>
      </c>
      <c r="G65" s="25">
        <v>0</v>
      </c>
      <c r="H65" s="17"/>
    </row>
    <row r="66" spans="1:10" s="2" customFormat="1" ht="34.5" customHeight="1" thickBot="1" x14ac:dyDescent="0.3">
      <c r="A66" s="48" t="s">
        <v>62</v>
      </c>
      <c r="B66" s="19">
        <v>656</v>
      </c>
      <c r="C66" s="49" t="s">
        <v>63</v>
      </c>
      <c r="D66" s="49" t="s">
        <v>43</v>
      </c>
      <c r="E66" s="49" t="s">
        <v>76</v>
      </c>
      <c r="F66" s="50" t="s">
        <v>49</v>
      </c>
      <c r="G66" s="29">
        <f>G67</f>
        <v>2702.5</v>
      </c>
      <c r="H66" s="19"/>
    </row>
    <row r="67" spans="1:10" s="2" customFormat="1" ht="60.75" customHeight="1" thickBot="1" x14ac:dyDescent="0.3">
      <c r="A67" s="52" t="s">
        <v>64</v>
      </c>
      <c r="B67" s="17">
        <v>656</v>
      </c>
      <c r="C67" s="53" t="s">
        <v>63</v>
      </c>
      <c r="D67" s="53" t="s">
        <v>45</v>
      </c>
      <c r="E67" s="53" t="s">
        <v>85</v>
      </c>
      <c r="F67" s="57">
        <v>540</v>
      </c>
      <c r="G67" s="25">
        <f>[1]сводн.мес.!$AH$165</f>
        <v>2702.5</v>
      </c>
      <c r="H67" s="17"/>
    </row>
    <row r="68" spans="1:10" s="2" customFormat="1" ht="52.5" customHeight="1" thickBot="1" x14ac:dyDescent="0.3">
      <c r="A68" s="48" t="s">
        <v>32</v>
      </c>
      <c r="B68" s="19">
        <v>656</v>
      </c>
      <c r="C68" s="49" t="s">
        <v>46</v>
      </c>
      <c r="D68" s="49" t="s">
        <v>43</v>
      </c>
      <c r="E68" s="49" t="s">
        <v>76</v>
      </c>
      <c r="F68" s="50" t="s">
        <v>49</v>
      </c>
      <c r="G68" s="37">
        <f>G71+G72+G73+G75+G76+G77+G78+G79+G80</f>
        <v>1411725.51</v>
      </c>
      <c r="H68" s="19"/>
    </row>
    <row r="69" spans="1:10" s="2" customFormat="1" ht="15.75" hidden="1" thickBot="1" x14ac:dyDescent="0.3">
      <c r="A69" s="52" t="s">
        <v>33</v>
      </c>
      <c r="B69" s="17">
        <v>656</v>
      </c>
      <c r="C69" s="53" t="s">
        <v>46</v>
      </c>
      <c r="D69" s="53" t="s">
        <v>39</v>
      </c>
      <c r="E69" s="60">
        <v>4409900</v>
      </c>
      <c r="F69" s="57">
        <v>226</v>
      </c>
      <c r="G69" s="22">
        <v>0</v>
      </c>
      <c r="H69" s="17"/>
    </row>
    <row r="70" spans="1:10" s="2" customFormat="1" ht="15.75" hidden="1" thickBot="1" x14ac:dyDescent="0.3">
      <c r="A70" s="52" t="s">
        <v>33</v>
      </c>
      <c r="B70" s="17">
        <v>656</v>
      </c>
      <c r="C70" s="53" t="s">
        <v>46</v>
      </c>
      <c r="D70" s="53" t="s">
        <v>39</v>
      </c>
      <c r="E70" s="60">
        <v>4409900</v>
      </c>
      <c r="F70" s="57">
        <v>212</v>
      </c>
      <c r="G70" s="32">
        <v>0</v>
      </c>
      <c r="H70" s="17"/>
    </row>
    <row r="71" spans="1:10" s="2" customFormat="1" ht="15.75" thickBot="1" x14ac:dyDescent="0.3">
      <c r="A71" s="52" t="s">
        <v>33</v>
      </c>
      <c r="B71" s="17">
        <v>656</v>
      </c>
      <c r="C71" s="53" t="s">
        <v>46</v>
      </c>
      <c r="D71" s="53" t="s">
        <v>39</v>
      </c>
      <c r="E71" s="60">
        <v>5300000590</v>
      </c>
      <c r="F71" s="57">
        <v>242</v>
      </c>
      <c r="G71" s="25">
        <f>[1]сводн.мес.!$AH$113</f>
        <v>6875.88</v>
      </c>
      <c r="H71" s="17"/>
    </row>
    <row r="72" spans="1:10" s="2" customFormat="1" ht="15.75" thickBot="1" x14ac:dyDescent="0.3">
      <c r="A72" s="52" t="s">
        <v>33</v>
      </c>
      <c r="B72" s="17">
        <v>656</v>
      </c>
      <c r="C72" s="53" t="s">
        <v>46</v>
      </c>
      <c r="D72" s="53" t="s">
        <v>39</v>
      </c>
      <c r="E72" s="60">
        <v>5300000590</v>
      </c>
      <c r="F72" s="57">
        <v>244</v>
      </c>
      <c r="G72" s="28">
        <v>277771.59999999998</v>
      </c>
      <c r="H72" s="17"/>
    </row>
    <row r="73" spans="1:10" s="2" customFormat="1" ht="15.75" thickBot="1" x14ac:dyDescent="0.3">
      <c r="A73" s="52" t="s">
        <v>33</v>
      </c>
      <c r="B73" s="17">
        <v>656</v>
      </c>
      <c r="C73" s="53" t="s">
        <v>46</v>
      </c>
      <c r="D73" s="53" t="s">
        <v>39</v>
      </c>
      <c r="E73" s="60">
        <v>5300000590</v>
      </c>
      <c r="F73" s="57">
        <v>112</v>
      </c>
      <c r="G73" s="25">
        <v>0</v>
      </c>
      <c r="H73" s="17"/>
    </row>
    <row r="74" spans="1:10" s="2" customFormat="1" ht="15.75" hidden="1" thickBot="1" x14ac:dyDescent="0.3">
      <c r="A74" s="52" t="s">
        <v>33</v>
      </c>
      <c r="B74" s="17">
        <v>656</v>
      </c>
      <c r="C74" s="53" t="s">
        <v>46</v>
      </c>
      <c r="D74" s="53" t="s">
        <v>39</v>
      </c>
      <c r="E74" s="60">
        <v>4409900</v>
      </c>
      <c r="F74" s="57">
        <v>540</v>
      </c>
      <c r="G74" s="33">
        <v>0</v>
      </c>
      <c r="H74" s="17"/>
    </row>
    <row r="75" spans="1:10" s="2" customFormat="1" ht="15" customHeight="1" thickBot="1" x14ac:dyDescent="0.3">
      <c r="A75" s="52" t="s">
        <v>33</v>
      </c>
      <c r="B75" s="17">
        <v>656</v>
      </c>
      <c r="C75" s="53" t="s">
        <v>46</v>
      </c>
      <c r="D75" s="53" t="s">
        <v>39</v>
      </c>
      <c r="E75" s="60">
        <v>5300000590</v>
      </c>
      <c r="F75" s="57">
        <v>111</v>
      </c>
      <c r="G75" s="32">
        <f>[1]сводн.мес.!$AH$106</f>
        <v>772079.97</v>
      </c>
      <c r="H75" s="17"/>
    </row>
    <row r="76" spans="1:10" s="2" customFormat="1" ht="15" customHeight="1" thickBot="1" x14ac:dyDescent="0.3">
      <c r="A76" s="52" t="s">
        <v>33</v>
      </c>
      <c r="B76" s="17">
        <v>656</v>
      </c>
      <c r="C76" s="53" t="s">
        <v>46</v>
      </c>
      <c r="D76" s="53" t="s">
        <v>39</v>
      </c>
      <c r="E76" s="60">
        <v>5300000590</v>
      </c>
      <c r="F76" s="57">
        <v>119</v>
      </c>
      <c r="G76" s="25">
        <f>[1]сводн.мес.!$AH$107</f>
        <v>260249.72</v>
      </c>
      <c r="H76" s="17"/>
      <c r="J76" s="11"/>
    </row>
    <row r="77" spans="1:10" s="2" customFormat="1" ht="15" customHeight="1" thickBot="1" x14ac:dyDescent="0.3">
      <c r="A77" s="52" t="s">
        <v>33</v>
      </c>
      <c r="B77" s="17">
        <v>656</v>
      </c>
      <c r="C77" s="53" t="s">
        <v>46</v>
      </c>
      <c r="D77" s="53" t="s">
        <v>39</v>
      </c>
      <c r="E77" s="60">
        <v>5300000590</v>
      </c>
      <c r="F77" s="57">
        <v>851</v>
      </c>
      <c r="G77" s="25">
        <f>[1]сводн.мес.!$AH$122</f>
        <v>2943</v>
      </c>
      <c r="H77" s="17"/>
      <c r="J77" s="11"/>
    </row>
    <row r="78" spans="1:10" s="2" customFormat="1" ht="15" customHeight="1" thickBot="1" x14ac:dyDescent="0.3">
      <c r="A78" s="52" t="s">
        <v>33</v>
      </c>
      <c r="B78" s="17">
        <v>656</v>
      </c>
      <c r="C78" s="53" t="s">
        <v>46</v>
      </c>
      <c r="D78" s="53" t="s">
        <v>39</v>
      </c>
      <c r="E78" s="60">
        <v>5300000590</v>
      </c>
      <c r="F78" s="57">
        <v>853</v>
      </c>
      <c r="G78" s="25">
        <f>[2]сводн.мес.!$AH$122</f>
        <v>0</v>
      </c>
      <c r="H78" s="17"/>
      <c r="J78" s="11"/>
    </row>
    <row r="79" spans="1:10" s="2" customFormat="1" ht="15" customHeight="1" thickBot="1" x14ac:dyDescent="0.3">
      <c r="A79" s="52" t="s">
        <v>34</v>
      </c>
      <c r="B79" s="17">
        <v>656</v>
      </c>
      <c r="C79" s="53" t="s">
        <v>46</v>
      </c>
      <c r="D79" s="53" t="s">
        <v>40</v>
      </c>
      <c r="E79" s="60">
        <v>5300000590</v>
      </c>
      <c r="F79" s="57">
        <v>111</v>
      </c>
      <c r="G79" s="25">
        <f>[1]сводн.мес.!$AH$126</f>
        <v>74399.759999999995</v>
      </c>
      <c r="H79" s="17"/>
      <c r="J79" s="11"/>
    </row>
    <row r="80" spans="1:10" s="2" customFormat="1" ht="15" customHeight="1" thickBot="1" x14ac:dyDescent="0.3">
      <c r="A80" s="52" t="s">
        <v>34</v>
      </c>
      <c r="B80" s="17">
        <v>656</v>
      </c>
      <c r="C80" s="53" t="s">
        <v>46</v>
      </c>
      <c r="D80" s="53" t="s">
        <v>40</v>
      </c>
      <c r="E80" s="60">
        <v>5300000590</v>
      </c>
      <c r="F80" s="57">
        <v>119</v>
      </c>
      <c r="G80" s="25">
        <f>[1]сводн.мес.!$AH$127</f>
        <v>17405.580000000002</v>
      </c>
      <c r="H80" s="17"/>
    </row>
    <row r="81" spans="1:9" s="2" customFormat="1" ht="15" hidden="1" customHeight="1" thickBot="1" x14ac:dyDescent="0.3">
      <c r="A81" s="52" t="s">
        <v>34</v>
      </c>
      <c r="B81" s="17">
        <v>656</v>
      </c>
      <c r="C81" s="53" t="s">
        <v>46</v>
      </c>
      <c r="D81" s="53" t="s">
        <v>39</v>
      </c>
      <c r="E81" s="60">
        <v>7950960</v>
      </c>
      <c r="F81" s="57">
        <v>244</v>
      </c>
      <c r="G81" s="28">
        <v>0</v>
      </c>
      <c r="H81" s="17"/>
    </row>
    <row r="82" spans="1:9" s="2" customFormat="1" ht="40.5" customHeight="1" thickBot="1" x14ac:dyDescent="0.3">
      <c r="A82" s="48" t="s">
        <v>35</v>
      </c>
      <c r="B82" s="19">
        <v>656</v>
      </c>
      <c r="C82" s="49">
        <v>10</v>
      </c>
      <c r="D82" s="49" t="s">
        <v>43</v>
      </c>
      <c r="E82" s="49" t="s">
        <v>76</v>
      </c>
      <c r="F82" s="50" t="s">
        <v>49</v>
      </c>
      <c r="G82" s="31">
        <f>G83+G84+G85+G86+G87</f>
        <v>300596.44999999995</v>
      </c>
      <c r="H82" s="17"/>
    </row>
    <row r="83" spans="1:9" s="2" customFormat="1" ht="25.5" customHeight="1" thickBot="1" x14ac:dyDescent="0.3">
      <c r="A83" s="52" t="s">
        <v>37</v>
      </c>
      <c r="B83" s="17">
        <v>656</v>
      </c>
      <c r="C83" s="53">
        <v>10</v>
      </c>
      <c r="D83" s="53" t="s">
        <v>39</v>
      </c>
      <c r="E83" s="60">
        <v>5000099990</v>
      </c>
      <c r="F83" s="57">
        <v>321</v>
      </c>
      <c r="G83" s="34">
        <f>[2]сводн.мес.!$AH$76</f>
        <v>10000</v>
      </c>
      <c r="H83" s="17"/>
    </row>
    <row r="84" spans="1:9" s="2" customFormat="1" ht="25.5" customHeight="1" thickBot="1" x14ac:dyDescent="0.3">
      <c r="A84" s="52" t="s">
        <v>36</v>
      </c>
      <c r="B84" s="17">
        <v>656</v>
      </c>
      <c r="C84" s="53">
        <v>11</v>
      </c>
      <c r="D84" s="53" t="s">
        <v>39</v>
      </c>
      <c r="E84" s="60">
        <v>5400000590</v>
      </c>
      <c r="F84" s="57">
        <v>111</v>
      </c>
      <c r="G84" s="34">
        <f>[1]сводн.мес.!$AH$130</f>
        <v>152778.18</v>
      </c>
      <c r="H84" s="17"/>
      <c r="I84" s="11"/>
    </row>
    <row r="85" spans="1:9" s="2" customFormat="1" ht="27" customHeight="1" thickBot="1" x14ac:dyDescent="0.3">
      <c r="A85" s="52" t="s">
        <v>36</v>
      </c>
      <c r="B85" s="17">
        <v>656</v>
      </c>
      <c r="C85" s="53">
        <v>11</v>
      </c>
      <c r="D85" s="53" t="s">
        <v>39</v>
      </c>
      <c r="E85" s="60">
        <v>5400000590</v>
      </c>
      <c r="F85" s="57">
        <v>119</v>
      </c>
      <c r="G85" s="34">
        <f>[1]сводн.мес.!$AH$131</f>
        <v>38893.15</v>
      </c>
      <c r="H85" s="17"/>
    </row>
    <row r="86" spans="1:9" s="2" customFormat="1" ht="27" customHeight="1" thickBot="1" x14ac:dyDescent="0.3">
      <c r="A86" s="52" t="s">
        <v>36</v>
      </c>
      <c r="B86" s="17">
        <v>656</v>
      </c>
      <c r="C86" s="53">
        <v>11</v>
      </c>
      <c r="D86" s="53" t="s">
        <v>39</v>
      </c>
      <c r="E86" s="60">
        <v>5400000590</v>
      </c>
      <c r="F86" s="57">
        <v>112</v>
      </c>
      <c r="G86" s="34">
        <v>0</v>
      </c>
      <c r="H86" s="17"/>
    </row>
    <row r="87" spans="1:9" s="2" customFormat="1" ht="27" customHeight="1" thickBot="1" x14ac:dyDescent="0.3">
      <c r="A87" s="52" t="s">
        <v>36</v>
      </c>
      <c r="B87" s="17">
        <v>656</v>
      </c>
      <c r="C87" s="53">
        <v>11</v>
      </c>
      <c r="D87" s="53" t="s">
        <v>39</v>
      </c>
      <c r="E87" s="60">
        <v>5400000590</v>
      </c>
      <c r="F87" s="57">
        <v>244</v>
      </c>
      <c r="G87" s="34">
        <f>[1]сводн.мес.!$AH$137</f>
        <v>98925.119999999995</v>
      </c>
      <c r="H87" s="17"/>
    </row>
    <row r="88" spans="1:9" s="2" customFormat="1" ht="26.25" customHeight="1" thickBot="1" x14ac:dyDescent="0.3">
      <c r="A88" s="61" t="s">
        <v>38</v>
      </c>
      <c r="B88" s="62"/>
      <c r="C88" s="63"/>
      <c r="D88" s="63"/>
      <c r="E88" s="64"/>
      <c r="F88" s="65"/>
      <c r="G88" s="36">
        <f>G18+G40+G45+G48+G53+G66+G68+G82</f>
        <v>15330588.619999999</v>
      </c>
      <c r="H88" s="20"/>
    </row>
    <row r="89" spans="1:9" ht="15.75" x14ac:dyDescent="0.25">
      <c r="A89" s="3"/>
    </row>
    <row r="90" spans="1:9" x14ac:dyDescent="0.25">
      <c r="A90" s="4"/>
    </row>
    <row r="94" spans="1:9" x14ac:dyDescent="0.25">
      <c r="H94" s="11"/>
    </row>
  </sheetData>
  <mergeCells count="13">
    <mergeCell ref="A2:H2"/>
    <mergeCell ref="A3:H3"/>
    <mergeCell ref="G9:G11"/>
    <mergeCell ref="B9:F11"/>
    <mergeCell ref="A9:A11"/>
    <mergeCell ref="H9:H11"/>
    <mergeCell ref="C15:C16"/>
    <mergeCell ref="D15:D16"/>
    <mergeCell ref="A6:H6"/>
    <mergeCell ref="A7:H7"/>
    <mergeCell ref="B12:F12"/>
    <mergeCell ref="B13:F13"/>
    <mergeCell ref="B14:F1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2018-04-26T07:03:48Z</dcterms:modified>
</cp:coreProperties>
</file>